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075" windowHeight="7530" tabRatio="825" activeTab="0"/>
  </bookViews>
  <sheets>
    <sheet name="BIỂU 6" sheetId="1" r:id="rId1"/>
    <sheet name="Biểu 7" sheetId="2" r:id="rId2"/>
  </sheets>
  <definedNames>
    <definedName name="_xlnm.Print_Area" localSheetId="0">'BIỂU 6'!$A$1:$S$94</definedName>
    <definedName name="_xlnm.Print_Area" localSheetId="1">'Biểu 7'!$A$1:$T$93</definedName>
  </definedNames>
  <calcPr fullCalcOnLoad="1"/>
</workbook>
</file>

<file path=xl/sharedStrings.xml><?xml version="1.0" encoding="utf-8"?>
<sst xmlns="http://schemas.openxmlformats.org/spreadsheetml/2006/main" count="706" uniqueCount="194">
  <si>
    <t>I</t>
  </si>
  <si>
    <t>II</t>
  </si>
  <si>
    <t>Đơn vị tính: Việc</t>
  </si>
  <si>
    <t>III</t>
  </si>
  <si>
    <t>Ngày nhận báo cáo:……….…………………</t>
  </si>
  <si>
    <t>Tổng số</t>
  </si>
  <si>
    <t xml:space="preserve">                    A</t>
  </si>
  <si>
    <t>1</t>
  </si>
  <si>
    <t>2</t>
  </si>
  <si>
    <t>3</t>
  </si>
  <si>
    <t>4</t>
  </si>
  <si>
    <t xml:space="preserve"> KẾT QUẢ THI HÀNH ÁN DÂN SỰ TÍNH BẰNG VIỆC</t>
  </si>
  <si>
    <t>IV</t>
  </si>
  <si>
    <t>Tổng số phải thi hành</t>
  </si>
  <si>
    <t>Ủy thác thi hành án</t>
  </si>
  <si>
    <t>Cục THADS rút lên thi hành</t>
  </si>
  <si>
    <t>Đình chỉ thi hành án</t>
  </si>
  <si>
    <t>Chưa có điều kiện thi hành</t>
  </si>
  <si>
    <t>Hoãn thi hành án</t>
  </si>
  <si>
    <t xml:space="preserve">Đơn vị báo cáo: </t>
  </si>
  <si>
    <t>Đơn vị  nhận báo cáo:</t>
  </si>
  <si>
    <t>Người lập biểu</t>
  </si>
  <si>
    <t>12</t>
  </si>
  <si>
    <t>10</t>
  </si>
  <si>
    <t>5</t>
  </si>
  <si>
    <t>6</t>
  </si>
  <si>
    <t>7</t>
  </si>
  <si>
    <t>8</t>
  </si>
  <si>
    <t>CHIA THEO CƠ QUAN THI HÀNH ÁN VÀ CHẤP HÀNH VIÊN</t>
  </si>
  <si>
    <t>Biểu số: 06/TK-THA</t>
  </si>
  <si>
    <t>Tên đơn vị</t>
  </si>
  <si>
    <t>Tổng số thụ lý</t>
  </si>
  <si>
    <t>Chia ra</t>
  </si>
  <si>
    <t>Năm trước
chuyển sang</t>
  </si>
  <si>
    <t xml:space="preserve">Mới
thụ lý
</t>
  </si>
  <si>
    <t>Có điều kiện thi hành án</t>
  </si>
  <si>
    <t>Tạm đình chỉ THA</t>
  </si>
  <si>
    <t>Tổng số chuyển kỳ sau</t>
  </si>
  <si>
    <t>9</t>
  </si>
  <si>
    <t>11</t>
  </si>
  <si>
    <t>13</t>
  </si>
  <si>
    <t>14</t>
  </si>
  <si>
    <t xml:space="preserve"> </t>
  </si>
  <si>
    <t>Ban hành theo TT số: 08/2015/TT-BTP</t>
  </si>
  <si>
    <t>ngày 26 tháng 6 năm 2015</t>
  </si>
  <si>
    <t>Đang thi hành</t>
  </si>
  <si>
    <t>Trường hợp khác</t>
  </si>
  <si>
    <t>Giảm thi hành án</t>
  </si>
  <si>
    <t>Thi hành xong</t>
  </si>
  <si>
    <t>Tạm dừng THA để GQKN</t>
  </si>
  <si>
    <t>Tỷ lệ % (xong+Đình chỉ)/Có điều kiện*100%</t>
  </si>
  <si>
    <t>Đơn vị tính: 1.000đồng</t>
  </si>
  <si>
    <t>15</t>
  </si>
  <si>
    <t>16</t>
  </si>
  <si>
    <t>17</t>
  </si>
  <si>
    <t>18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</si>
  <si>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</si>
  <si>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</si>
  <si>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</si>
  <si>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</si>
  <si>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</si>
  <si>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</si>
  <si>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</si>
  <si>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</si>
  <si>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</si>
  <si>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Phạm Ngọc Khoa</t>
  </si>
  <si>
    <t>Nguyễn Văn Sửu</t>
  </si>
  <si>
    <t>Nguyễn Anh Thư</t>
  </si>
  <si>
    <t>Nguyễn Thanh Trọng</t>
  </si>
  <si>
    <t>Phạm Văn Minh</t>
  </si>
  <si>
    <t>Lương Thị Hạnh</t>
  </si>
  <si>
    <t>Vũ Văn Duy</t>
  </si>
  <si>
    <t>Nguyễn Văn Ký</t>
  </si>
  <si>
    <t>Ngô Văn Long</t>
  </si>
  <si>
    <t>Vũ Tuấn Anh</t>
  </si>
  <si>
    <t>Nguyễn Đình Kiên</t>
  </si>
  <si>
    <t>Nguyễn Văn Thái</t>
  </si>
  <si>
    <t>Đồng Văn Kiên</t>
  </si>
  <si>
    <t>Lê Thị Việt Hoa</t>
  </si>
  <si>
    <t>Trần Văn Thuật</t>
  </si>
  <si>
    <t>Đào Thị Thanh Hòa</t>
  </si>
  <si>
    <t>Đào Trung Hải</t>
  </si>
  <si>
    <t>Phạm Minh Loan</t>
  </si>
  <si>
    <t>Nguyễn Thị Thúy</t>
  </si>
  <si>
    <t>Trần Đình Quảng</t>
  </si>
  <si>
    <t>Đỗ Văn Dũng</t>
  </si>
  <si>
    <t>Nguyễn Tuấn Anh</t>
  </si>
  <si>
    <t>Vũ Công An</t>
  </si>
  <si>
    <t>Nguyễn Trường Sơn</t>
  </si>
  <si>
    <t>Nghiêm Quang Trung</t>
  </si>
  <si>
    <t>Nguyễn Tuấn Vũ</t>
  </si>
  <si>
    <t>Nguyễn Văn Quý</t>
  </si>
  <si>
    <t>Ngô Thị Len</t>
  </si>
  <si>
    <t>Nguyễn Thị Hoa Hồng</t>
  </si>
  <si>
    <t>Nguyễn Thị Điệp</t>
  </si>
  <si>
    <t>Phùng Văn Dương</t>
  </si>
  <si>
    <t>Nguyễn Lương Quân</t>
  </si>
  <si>
    <t>Nguyễn Mạnh Hà</t>
  </si>
  <si>
    <t>Hồ Đình Nam</t>
  </si>
  <si>
    <t>Lương Thanh Tùng</t>
  </si>
  <si>
    <t>Tiêu Thanh Bình</t>
  </si>
  <si>
    <t>Phùng Đức Chính</t>
  </si>
  <si>
    <t>Lê Hồng Suy</t>
  </si>
  <si>
    <t>Lê Trọng Nghĩa</t>
  </si>
  <si>
    <t>Cao Văn Lập</t>
  </si>
  <si>
    <t>Phạm Thị Bích Huệ</t>
  </si>
  <si>
    <t>Nguyễn Quang Vinh</t>
  </si>
  <si>
    <t>Bùi Ngọc Đoàn</t>
  </si>
  <si>
    <t>Nguyễn Văn Tiền</t>
  </si>
  <si>
    <t>Biểu số: 07/TK-THA</t>
  </si>
  <si>
    <t>Lệch</t>
  </si>
  <si>
    <t>Tổng cục THADS</t>
  </si>
  <si>
    <t>Cục Thi hành án dân sự tỉnh Hải Dương</t>
  </si>
  <si>
    <t>Tổng  cục THADS</t>
  </si>
  <si>
    <t>`</t>
  </si>
  <si>
    <t>Cục THADS tỉnh Hải Dương</t>
  </si>
  <si>
    <t>Dương Thị Hương</t>
  </si>
  <si>
    <t xml:space="preserve">
 Đào Trùng Dương</t>
  </si>
  <si>
    <t>Nguyễn Văn Thắng</t>
  </si>
  <si>
    <t>Đoàn Đình Chiến</t>
  </si>
  <si>
    <t>KT</t>
  </si>
  <si>
    <t>Trần Xuân Chiến</t>
  </si>
  <si>
    <t xml:space="preserve"> KẾT QUẢ THI HÀNH ÁN DÂN SỰ TÍNH BẰNG TIỀN</t>
  </si>
  <si>
    <t>CHV: Nguyễn Tiến Hạnh</t>
  </si>
  <si>
    <t>CHV: Nguyễn Hữu Luân</t>
  </si>
  <si>
    <t>CHV: Vương Thanh Tùng</t>
  </si>
  <si>
    <t>CHV: Đồng Xuân Tới</t>
  </si>
  <si>
    <t>Nguyễn Thị Minh Nguyệt</t>
  </si>
  <si>
    <t>Nguyễn Văn Tuấn</t>
  </si>
  <si>
    <t>Tổng số</t>
  </si>
  <si>
    <t>Nguyễn Ngọc  Thịnh</t>
  </si>
  <si>
    <t>Đoàn đình chiến</t>
  </si>
  <si>
    <t xml:space="preserve">
 Nguyễn Ngọc Thịnh</t>
  </si>
  <si>
    <t>Phạm  Thị Bích Huệ</t>
  </si>
  <si>
    <t>PHÓ CỤC TRƯỞNG</t>
  </si>
  <si>
    <t>Vũ Đức Hân</t>
  </si>
  <si>
    <t>Nguyễn Hữu Luân</t>
  </si>
  <si>
    <t>Đồng Xuân Tới</t>
  </si>
  <si>
    <t>Bïi Ngäc ¶nh</t>
  </si>
  <si>
    <t>Hoµng ThÞ LÎ</t>
  </si>
  <si>
    <t>§µo M¹nh Hïng</t>
  </si>
  <si>
    <t>Vũ Thành Thuyết</t>
  </si>
  <si>
    <t>Đỗ Thành Trưởng</t>
  </si>
  <si>
    <t>Nguyễn Tiến Hạnh</t>
  </si>
  <si>
    <t>Vương Thanh Tùng</t>
  </si>
  <si>
    <t xml:space="preserve">VP Cục </t>
  </si>
  <si>
    <t>Chi cục Nam Sách</t>
  </si>
  <si>
    <t xml:space="preserve">Chi cục Kinh Môn </t>
  </si>
  <si>
    <t>Chi cục Ninh Giang</t>
  </si>
  <si>
    <t>Chi cục Thanh miện</t>
  </si>
  <si>
    <t>Chi cục Bình Giang</t>
  </si>
  <si>
    <t>CC TP Hải Dương</t>
  </si>
  <si>
    <t>Chi cục Gia Lộc</t>
  </si>
  <si>
    <t>Chi cục Thanh Hà</t>
  </si>
  <si>
    <t>Chi cục Tứ Kỳ</t>
  </si>
  <si>
    <t>Chi cục Chí Linh</t>
  </si>
  <si>
    <t>Chi Cục Kim Thành</t>
  </si>
  <si>
    <t xml:space="preserve">Chi cục Cẩm Giàng </t>
  </si>
  <si>
    <t>Chi cục Kim Thành</t>
  </si>
  <si>
    <t>Chi cục chí Linh</t>
  </si>
  <si>
    <t>Chi cục Thanh Miện</t>
  </si>
  <si>
    <t>Đào Mạnh Hïng</t>
  </si>
  <si>
    <t>Hà Quốc Hạnh</t>
  </si>
  <si>
    <t>Nguyễn T Minh Nguyệt</t>
  </si>
  <si>
    <t>Cục Thi hành án dân sự tỉnh</t>
  </si>
  <si>
    <t>đoàn đình chiến</t>
  </si>
  <si>
    <t>Chi cục Thi hành án dân sự  huyện Nam Sách</t>
  </si>
  <si>
    <t xml:space="preserve">Chi cục Thi hành án dân sự Kinh Môn </t>
  </si>
  <si>
    <t>Chi cục Thi hành án dân sự huyện Ninh Giang</t>
  </si>
  <si>
    <t>CHV Bïi Ngäc ¶nh</t>
  </si>
  <si>
    <t>CHV Hoµng ThÞ LÎ</t>
  </si>
  <si>
    <t>CHV Đào Mạnh Hïng</t>
  </si>
  <si>
    <t>CCTHADS huyệnThanh Miện</t>
  </si>
  <si>
    <t>CHV: Hà Quốc Hạnh</t>
  </si>
  <si>
    <t>CHV: Vũ Thành Thuyết</t>
  </si>
  <si>
    <t>CHV:Vũ Đức Hân</t>
  </si>
  <si>
    <t>CHV: Đỗ Thành Trưởng</t>
  </si>
  <si>
    <t>Chi cục Thi hành án dân sự huyện Bình Giang</t>
  </si>
  <si>
    <t>Chi cục Thi hành án dân sự TP Hải Dương</t>
  </si>
  <si>
    <t>Chi cục Thi hành án dân sự huyện Gia Lộc</t>
  </si>
  <si>
    <t>Chi cục Thi hành án dân sự huyện Thanh Hà</t>
  </si>
  <si>
    <t>Chi cục Thi hành án dân sự huyện Tứ Kỳ</t>
  </si>
  <si>
    <t>Chi cục Thi hành án dân sự TX chí Linh</t>
  </si>
  <si>
    <t>Chi Cục THADS huyện Kim Thành</t>
  </si>
  <si>
    <t xml:space="preserve">Chi cục THADS huyện Cẩm Giàng </t>
  </si>
  <si>
    <t>Chi cục thanh miện</t>
  </si>
  <si>
    <t xml:space="preserve"> Hà Quốc Hạnh </t>
  </si>
  <si>
    <t>Chi cục Thi hành án dân sự  Chí Linh</t>
  </si>
  <si>
    <t>Bùi Ngọc Ảnh</t>
  </si>
  <si>
    <t>Hoàng Thị Lẻ</t>
  </si>
  <si>
    <t>01 tháng / năm 2018</t>
  </si>
  <si>
    <t>Hải Dương, ngày 02 tháng 11 năm 2017</t>
  </si>
  <si>
    <t xml:space="preserve"> Hải Dương, ngày 02  tháng 11  năm 2017</t>
  </si>
  <si>
    <t>KT. CỤC TRƯỞNG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</si>
</sst>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#,##0;[Red]#,##0"/>
    <numFmt numFmtId="175" formatCode="m/d/yy;@"/>
    <numFmt numFmtId="176" formatCode="0.0%"/>
    <numFmt numFmtId="177" formatCode="0.000%"/>
    <numFmt numFmtId="178" formatCode="_(* #,##0.000_);_(* \(#,##0.000\);_(* &quot;-&quot;??_);_(@_)"/>
  </numFmts>
  <fonts count="66">
    <font>
      <sz val="10"/>
      <name val="Times New Roman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color indexed="48"/>
      <name val="Times New Roman"/>
      <family val="1"/>
    </font>
    <font>
      <sz val="14"/>
      <color indexed="48"/>
      <name val="Times New Roman"/>
      <family val="1"/>
    </font>
    <font>
      <sz val="14"/>
      <color indexed="10"/>
      <name val="Times New Roman"/>
      <family val="1"/>
    </font>
    <font>
      <b/>
      <sz val="12"/>
      <color indexed="48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i/>
      <sz val="1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.Vn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172" fontId="24" fillId="0" borderId="0" xfId="42" applyNumberFormat="1" applyFont="1" applyFill="1" applyAlignment="1" applyProtection="1">
      <alignment horizontal="center"/>
      <protection locked="0"/>
    </xf>
    <xf numFmtId="172" fontId="1" fillId="0" borderId="0" xfId="42" applyNumberFormat="1" applyFont="1" applyFill="1" applyAlignment="1" applyProtection="1">
      <alignment/>
      <protection locked="0"/>
    </xf>
    <xf numFmtId="172" fontId="1" fillId="0" borderId="0" xfId="42" applyNumberFormat="1" applyFont="1" applyFill="1" applyAlignment="1" applyProtection="1">
      <alignment/>
      <protection locked="0"/>
    </xf>
    <xf numFmtId="172" fontId="25" fillId="0" borderId="0" xfId="42" applyNumberFormat="1" applyFont="1" applyFill="1" applyAlignment="1" applyProtection="1">
      <alignment/>
      <protection locked="0"/>
    </xf>
    <xf numFmtId="172" fontId="23" fillId="0" borderId="0" xfId="42" applyNumberFormat="1" applyFont="1" applyFill="1" applyAlignment="1" applyProtection="1">
      <alignment/>
      <protection locked="0"/>
    </xf>
    <xf numFmtId="172" fontId="24" fillId="0" borderId="0" xfId="42" applyNumberFormat="1" applyFont="1" applyFill="1" applyAlignment="1" applyProtection="1">
      <alignment/>
      <protection locked="0"/>
    </xf>
    <xf numFmtId="172" fontId="1" fillId="0" borderId="0" xfId="42" applyNumberFormat="1" applyFont="1" applyFill="1" applyBorder="1" applyAlignment="1" applyProtection="1">
      <alignment/>
      <protection locked="0"/>
    </xf>
    <xf numFmtId="172" fontId="26" fillId="0" borderId="0" xfId="42" applyNumberFormat="1" applyFont="1" applyFill="1" applyAlignment="1" applyProtection="1">
      <alignment horizontal="center"/>
      <protection locked="0"/>
    </xf>
    <xf numFmtId="172" fontId="26" fillId="0" borderId="0" xfId="42" applyNumberFormat="1" applyFont="1" applyFill="1" applyBorder="1" applyAlignment="1" applyProtection="1">
      <alignment horizontal="center"/>
      <protection locked="0"/>
    </xf>
    <xf numFmtId="172" fontId="26" fillId="0" borderId="0" xfId="42" applyNumberFormat="1" applyFont="1" applyFill="1" applyAlignment="1" applyProtection="1">
      <alignment/>
      <protection locked="0"/>
    </xf>
    <xf numFmtId="172" fontId="21" fillId="24" borderId="0" xfId="42" applyNumberFormat="1" applyFont="1" applyFill="1" applyAlignment="1" applyProtection="1">
      <alignment/>
      <protection locked="0"/>
    </xf>
    <xf numFmtId="172" fontId="28" fillId="0" borderId="0" xfId="42" applyNumberFormat="1" applyFont="1" applyFill="1" applyAlignment="1" applyProtection="1">
      <alignment/>
      <protection locked="0"/>
    </xf>
    <xf numFmtId="172" fontId="27" fillId="0" borderId="0" xfId="42" applyNumberFormat="1" applyFont="1" applyFill="1" applyAlignment="1" applyProtection="1">
      <alignment/>
      <protection locked="0"/>
    </xf>
    <xf numFmtId="172" fontId="30" fillId="24" borderId="0" xfId="42" applyNumberFormat="1" applyFont="1" applyFill="1" applyAlignment="1" applyProtection="1">
      <alignment vertical="center"/>
      <protection locked="0"/>
    </xf>
    <xf numFmtId="172" fontId="21" fillId="24" borderId="0" xfId="42" applyNumberFormat="1" applyFont="1" applyFill="1" applyAlignment="1" applyProtection="1">
      <alignment vertical="center"/>
      <protection hidden="1"/>
    </xf>
    <xf numFmtId="172" fontId="24" fillId="24" borderId="0" xfId="42" applyNumberFormat="1" applyFont="1" applyFill="1" applyAlignment="1" applyProtection="1">
      <alignment vertical="center"/>
      <protection locked="0"/>
    </xf>
    <xf numFmtId="172" fontId="21" fillId="24" borderId="0" xfId="42" applyNumberFormat="1" applyFont="1" applyFill="1" applyAlignment="1" applyProtection="1">
      <alignment vertical="center"/>
      <protection locked="0"/>
    </xf>
    <xf numFmtId="172" fontId="23" fillId="0" borderId="0" xfId="42" applyNumberFormat="1" applyFont="1" applyFill="1" applyAlignment="1" applyProtection="1">
      <alignment vertical="center"/>
      <protection locked="0"/>
    </xf>
    <xf numFmtId="172" fontId="28" fillId="0" borderId="0" xfId="42" applyNumberFormat="1" applyFont="1" applyFill="1" applyAlignment="1" applyProtection="1">
      <alignment vertical="center"/>
      <protection locked="0"/>
    </xf>
    <xf numFmtId="172" fontId="27" fillId="0" borderId="0" xfId="42" applyNumberFormat="1" applyFont="1" applyFill="1" applyAlignment="1" applyProtection="1">
      <alignment vertical="center"/>
      <protection locked="0"/>
    </xf>
    <xf numFmtId="172" fontId="1" fillId="0" borderId="0" xfId="42" applyNumberFormat="1" applyFont="1" applyFill="1" applyAlignment="1" applyProtection="1">
      <alignment vertical="center"/>
      <protection locked="0"/>
    </xf>
    <xf numFmtId="172" fontId="31" fillId="0" borderId="0" xfId="42" applyNumberFormat="1" applyFont="1" applyFill="1" applyAlignment="1" applyProtection="1">
      <alignment/>
      <protection locked="0"/>
    </xf>
    <xf numFmtId="172" fontId="32" fillId="0" borderId="10" xfId="42" applyNumberFormat="1" applyFont="1" applyFill="1" applyBorder="1" applyAlignment="1" applyProtection="1">
      <alignment/>
      <protection locked="0"/>
    </xf>
    <xf numFmtId="172" fontId="32" fillId="0" borderId="0" xfId="42" applyNumberFormat="1" applyFont="1" applyFill="1" applyBorder="1" applyAlignment="1" applyProtection="1">
      <alignment horizontal="center"/>
      <protection locked="0"/>
    </xf>
    <xf numFmtId="172" fontId="33" fillId="0" borderId="0" xfId="42" applyNumberFormat="1" applyFont="1" applyFill="1" applyAlignment="1" applyProtection="1">
      <alignment horizontal="center"/>
      <protection locked="0"/>
    </xf>
    <xf numFmtId="0" fontId="23" fillId="0" borderId="0" xfId="42" applyNumberFormat="1" applyFont="1" applyFill="1" applyAlignment="1" applyProtection="1">
      <alignment/>
      <protection locked="0"/>
    </xf>
    <xf numFmtId="0" fontId="28" fillId="0" borderId="0" xfId="42" applyNumberFormat="1" applyFont="1" applyFill="1" applyAlignment="1" applyProtection="1">
      <alignment/>
      <protection locked="0"/>
    </xf>
    <xf numFmtId="0" fontId="21" fillId="24" borderId="0" xfId="42" applyNumberFormat="1" applyFont="1" applyFill="1" applyAlignment="1" applyProtection="1">
      <alignment vertical="center"/>
      <protection hidden="1"/>
    </xf>
    <xf numFmtId="0" fontId="23" fillId="0" borderId="0" xfId="42" applyNumberFormat="1" applyFont="1" applyFill="1" applyAlignment="1" applyProtection="1">
      <alignment vertical="center"/>
      <protection locked="0"/>
    </xf>
    <xf numFmtId="172" fontId="1" fillId="17" borderId="0" xfId="42" applyNumberFormat="1" applyFont="1" applyFill="1" applyAlignment="1" applyProtection="1">
      <alignment/>
      <protection locked="0"/>
    </xf>
    <xf numFmtId="172" fontId="28" fillId="17" borderId="0" xfId="42" applyNumberFormat="1" applyFont="1" applyFill="1" applyAlignment="1" applyProtection="1">
      <alignment vertical="center"/>
      <protection locked="0"/>
    </xf>
    <xf numFmtId="172" fontId="1" fillId="17" borderId="0" xfId="42" applyNumberFormat="1" applyFont="1" applyFill="1" applyAlignment="1" applyProtection="1">
      <alignment vertical="center"/>
      <protection locked="0"/>
    </xf>
    <xf numFmtId="172" fontId="34" fillId="17" borderId="0" xfId="42" applyNumberFormat="1" applyFont="1" applyFill="1" applyAlignment="1" applyProtection="1">
      <alignment vertical="center"/>
      <protection locked="0"/>
    </xf>
    <xf numFmtId="172" fontId="1" fillId="25" borderId="0" xfId="42" applyNumberFormat="1" applyFont="1" applyFill="1" applyAlignment="1" applyProtection="1">
      <alignment/>
      <protection locked="0"/>
    </xf>
    <xf numFmtId="172" fontId="1" fillId="25" borderId="0" xfId="42" applyNumberFormat="1" applyFont="1" applyFill="1" applyAlignment="1" applyProtection="1">
      <alignment/>
      <protection locked="0"/>
    </xf>
    <xf numFmtId="172" fontId="1" fillId="25" borderId="0" xfId="42" applyNumberFormat="1" applyFont="1" applyFill="1" applyBorder="1" applyAlignment="1" applyProtection="1">
      <alignment/>
      <protection locked="0"/>
    </xf>
    <xf numFmtId="172" fontId="1" fillId="25" borderId="0" xfId="42" applyNumberFormat="1" applyFont="1" applyFill="1" applyBorder="1" applyAlignment="1" applyProtection="1">
      <alignment horizontal="center"/>
      <protection locked="0"/>
    </xf>
    <xf numFmtId="172" fontId="26" fillId="25" borderId="0" xfId="42" applyNumberFormat="1" applyFont="1" applyFill="1" applyBorder="1" applyAlignment="1" applyProtection="1">
      <alignment horizontal="center"/>
      <protection locked="0"/>
    </xf>
    <xf numFmtId="172" fontId="30" fillId="25" borderId="0" xfId="42" applyNumberFormat="1" applyFont="1" applyFill="1" applyAlignment="1" applyProtection="1">
      <alignment vertical="center"/>
      <protection locked="0"/>
    </xf>
    <xf numFmtId="172" fontId="35" fillId="25" borderId="0" xfId="42" applyNumberFormat="1" applyFont="1" applyFill="1" applyAlignment="1" applyProtection="1">
      <alignment vertical="center"/>
      <protection locked="0"/>
    </xf>
    <xf numFmtId="172" fontId="35" fillId="25" borderId="0" xfId="42" applyNumberFormat="1" applyFont="1" applyFill="1" applyAlignment="1" applyProtection="1">
      <alignment vertical="center"/>
      <protection hidden="1"/>
    </xf>
    <xf numFmtId="172" fontId="29" fillId="25" borderId="0" xfId="42" applyNumberFormat="1" applyFont="1" applyFill="1" applyAlignment="1" applyProtection="1">
      <alignment vertical="center"/>
      <protection locked="0"/>
    </xf>
    <xf numFmtId="0" fontId="30" fillId="25" borderId="0" xfId="42" applyNumberFormat="1" applyFont="1" applyFill="1" applyAlignment="1" applyProtection="1">
      <alignment vertical="center"/>
      <protection locked="0"/>
    </xf>
    <xf numFmtId="49" fontId="21" fillId="24" borderId="0" xfId="42" applyNumberFormat="1" applyFont="1" applyFill="1" applyAlignment="1" applyProtection="1">
      <alignment vertical="center"/>
      <protection hidden="1"/>
    </xf>
    <xf numFmtId="49" fontId="23" fillId="0" borderId="0" xfId="42" applyNumberFormat="1" applyFont="1" applyFill="1" applyAlignment="1" applyProtection="1">
      <alignment vertical="center"/>
      <protection locked="0"/>
    </xf>
    <xf numFmtId="49" fontId="30" fillId="25" borderId="0" xfId="42" applyNumberFormat="1" applyFont="1" applyFill="1" applyAlignment="1" applyProtection="1">
      <alignment vertical="center"/>
      <protection locked="0"/>
    </xf>
    <xf numFmtId="49" fontId="23" fillId="25" borderId="0" xfId="42" applyNumberFormat="1" applyFont="1" applyFill="1" applyAlignment="1" applyProtection="1">
      <alignment vertical="center"/>
      <protection locked="0"/>
    </xf>
    <xf numFmtId="49" fontId="21" fillId="25" borderId="0" xfId="42" applyNumberFormat="1" applyFont="1" applyFill="1" applyAlignment="1" applyProtection="1">
      <alignment vertical="center"/>
      <protection hidden="1"/>
    </xf>
    <xf numFmtId="49" fontId="24" fillId="24" borderId="0" xfId="42" applyNumberFormat="1" applyFont="1" applyFill="1" applyAlignment="1" applyProtection="1">
      <alignment vertical="center"/>
      <protection locked="0"/>
    </xf>
    <xf numFmtId="49" fontId="21" fillId="0" borderId="0" xfId="42" applyNumberFormat="1" applyFont="1" applyFill="1" applyAlignment="1" applyProtection="1">
      <alignment vertical="center"/>
      <protection hidden="1"/>
    </xf>
    <xf numFmtId="49" fontId="24" fillId="0" borderId="0" xfId="42" applyNumberFormat="1" applyFont="1" applyFill="1" applyAlignment="1" applyProtection="1">
      <alignment vertical="center"/>
      <protection locked="0"/>
    </xf>
    <xf numFmtId="49" fontId="30" fillId="0" borderId="0" xfId="42" applyNumberFormat="1" applyFont="1" applyFill="1" applyAlignment="1" applyProtection="1">
      <alignment vertical="center"/>
      <protection locked="0"/>
    </xf>
    <xf numFmtId="172" fontId="21" fillId="0" borderId="0" xfId="42" applyNumberFormat="1" applyFont="1" applyFill="1" applyAlignment="1" applyProtection="1">
      <alignment vertical="center"/>
      <protection locked="0"/>
    </xf>
    <xf numFmtId="49" fontId="23" fillId="0" borderId="0" xfId="42" applyNumberFormat="1" applyFont="1" applyFill="1" applyAlignment="1" applyProtection="1">
      <alignment/>
      <protection locked="0"/>
    </xf>
    <xf numFmtId="49" fontId="28" fillId="0" borderId="0" xfId="42" applyNumberFormat="1" applyFont="1" applyFill="1" applyAlignment="1" applyProtection="1">
      <alignment/>
      <protection locked="0"/>
    </xf>
    <xf numFmtId="49" fontId="27" fillId="0" borderId="0" xfId="42" applyNumberFormat="1" applyFont="1" applyFill="1" applyAlignment="1" applyProtection="1">
      <alignment/>
      <protection locked="0"/>
    </xf>
    <xf numFmtId="49" fontId="1" fillId="0" borderId="0" xfId="42" applyNumberFormat="1" applyFont="1" applyFill="1" applyAlignment="1" applyProtection="1">
      <alignment/>
      <protection locked="0"/>
    </xf>
    <xf numFmtId="172" fontId="21" fillId="24" borderId="0" xfId="42" applyNumberFormat="1" applyFont="1" applyFill="1" applyAlignment="1" applyProtection="1">
      <alignment vertical="center"/>
      <protection hidden="1"/>
    </xf>
    <xf numFmtId="172" fontId="24" fillId="24" borderId="0" xfId="42" applyNumberFormat="1" applyFont="1" applyFill="1" applyAlignment="1" applyProtection="1">
      <alignment vertical="center"/>
      <protection locked="0"/>
    </xf>
    <xf numFmtId="172" fontId="30" fillId="25" borderId="0" xfId="42" applyNumberFormat="1" applyFont="1" applyFill="1" applyAlignment="1" applyProtection="1">
      <alignment vertical="center"/>
      <protection locked="0"/>
    </xf>
    <xf numFmtId="172" fontId="21" fillId="24" borderId="0" xfId="42" applyNumberFormat="1" applyFont="1" applyFill="1" applyAlignment="1" applyProtection="1">
      <alignment vertical="center"/>
      <protection locked="0"/>
    </xf>
    <xf numFmtId="172" fontId="1" fillId="26" borderId="0" xfId="42" applyNumberFormat="1" applyFont="1" applyFill="1" applyAlignment="1" applyProtection="1">
      <alignment/>
      <protection locked="0"/>
    </xf>
    <xf numFmtId="172" fontId="1" fillId="26" borderId="0" xfId="42" applyNumberFormat="1" applyFont="1" applyFill="1" applyAlignment="1" applyProtection="1">
      <alignment/>
      <protection locked="0"/>
    </xf>
    <xf numFmtId="9" fontId="30" fillId="25" borderId="0" xfId="61" applyFont="1" applyFill="1" applyAlignment="1" applyProtection="1">
      <alignment vertical="center"/>
      <protection locked="0"/>
    </xf>
    <xf numFmtId="10" fontId="30" fillId="25" borderId="0" xfId="61" applyNumberFormat="1" applyFont="1" applyFill="1" applyAlignment="1" applyProtection="1">
      <alignment vertical="center"/>
      <protection locked="0"/>
    </xf>
    <xf numFmtId="172" fontId="55" fillId="0" borderId="0" xfId="42" applyNumberFormat="1" applyFont="1" applyFill="1" applyAlignment="1" applyProtection="1">
      <alignment/>
      <protection locked="0"/>
    </xf>
    <xf numFmtId="172" fontId="56" fillId="0" borderId="0" xfId="42" applyNumberFormat="1" applyFont="1" applyFill="1" applyAlignment="1" applyProtection="1">
      <alignment/>
      <protection locked="0"/>
    </xf>
    <xf numFmtId="172" fontId="56" fillId="0" borderId="0" xfId="42" applyNumberFormat="1" applyFont="1" applyFill="1" applyAlignment="1" applyProtection="1">
      <alignment horizontal="center"/>
      <protection locked="0"/>
    </xf>
    <xf numFmtId="172" fontId="57" fillId="0" borderId="0" xfId="42" applyNumberFormat="1" applyFont="1" applyFill="1" applyAlignment="1" applyProtection="1">
      <alignment/>
      <protection locked="0"/>
    </xf>
    <xf numFmtId="172" fontId="58" fillId="0" borderId="0" xfId="42" applyNumberFormat="1" applyFont="1" applyFill="1" applyAlignment="1" applyProtection="1">
      <alignment/>
      <protection locked="0"/>
    </xf>
    <xf numFmtId="172" fontId="58" fillId="0" borderId="0" xfId="42" applyNumberFormat="1" applyFont="1" applyFill="1" applyAlignment="1" applyProtection="1">
      <alignment horizontal="center"/>
      <protection locked="0"/>
    </xf>
    <xf numFmtId="172" fontId="57" fillId="0" borderId="0" xfId="42" applyNumberFormat="1" applyFont="1" applyFill="1" applyAlignment="1" applyProtection="1">
      <alignment horizontal="center"/>
      <protection locked="0"/>
    </xf>
    <xf numFmtId="172" fontId="59" fillId="0" borderId="0" xfId="42" applyNumberFormat="1" applyFont="1" applyFill="1" applyAlignment="1" applyProtection="1">
      <alignment/>
      <protection locked="0"/>
    </xf>
    <xf numFmtId="172" fontId="60" fillId="0" borderId="0" xfId="42" applyNumberFormat="1" applyFont="1" applyFill="1" applyAlignment="1" applyProtection="1">
      <alignment/>
      <protection locked="0"/>
    </xf>
    <xf numFmtId="172" fontId="61" fillId="0" borderId="0" xfId="42" applyNumberFormat="1" applyFont="1" applyFill="1" applyAlignment="1" applyProtection="1">
      <alignment/>
      <protection locked="0"/>
    </xf>
    <xf numFmtId="172" fontId="61" fillId="0" borderId="0" xfId="42" applyNumberFormat="1" applyFont="1" applyFill="1" applyAlignment="1" applyProtection="1">
      <alignment wrapText="1"/>
      <protection locked="0"/>
    </xf>
    <xf numFmtId="172" fontId="61" fillId="0" borderId="0" xfId="42" applyNumberFormat="1" applyFont="1" applyFill="1" applyBorder="1" applyAlignment="1" applyProtection="1">
      <alignment/>
      <protection locked="0"/>
    </xf>
    <xf numFmtId="172" fontId="61" fillId="0" borderId="0" xfId="42" applyNumberFormat="1" applyFont="1" applyFill="1" applyBorder="1" applyAlignment="1" applyProtection="1">
      <alignment wrapText="1"/>
      <protection locked="0"/>
    </xf>
    <xf numFmtId="172" fontId="57" fillId="0" borderId="11" xfId="42" applyNumberFormat="1" applyFont="1" applyFill="1" applyBorder="1" applyAlignment="1" applyProtection="1">
      <alignment/>
      <protection locked="0"/>
    </xf>
    <xf numFmtId="172" fontId="57" fillId="0" borderId="0" xfId="42" applyNumberFormat="1" applyFont="1" applyFill="1" applyBorder="1" applyAlignment="1" applyProtection="1">
      <alignment/>
      <protection locked="0"/>
    </xf>
    <xf numFmtId="172" fontId="58" fillId="0" borderId="12" xfId="42" applyNumberFormat="1" applyFont="1" applyFill="1" applyBorder="1" applyAlignment="1" applyProtection="1">
      <alignment horizontal="center" vertical="center" wrapText="1"/>
      <protection locked="0"/>
    </xf>
    <xf numFmtId="172" fontId="62" fillId="0" borderId="12" xfId="42" applyNumberFormat="1" applyFont="1" applyFill="1" applyBorder="1" applyAlignment="1" applyProtection="1">
      <alignment horizontal="center" vertical="center" wrapText="1"/>
      <protection locked="0"/>
    </xf>
    <xf numFmtId="172" fontId="61" fillId="0" borderId="12" xfId="42" applyNumberFormat="1" applyFont="1" applyFill="1" applyBorder="1" applyAlignment="1" applyProtection="1">
      <alignment horizontal="center" vertical="center" wrapText="1"/>
      <protection locked="0"/>
    </xf>
    <xf numFmtId="172" fontId="63" fillId="0" borderId="12" xfId="42" applyNumberFormat="1" applyFont="1" applyFill="1" applyBorder="1" applyAlignment="1" applyProtection="1">
      <alignment horizontal="center" vertical="center" wrapText="1"/>
      <protection locked="0"/>
    </xf>
    <xf numFmtId="172" fontId="58" fillId="0" borderId="13" xfId="42" applyNumberFormat="1" applyFont="1" applyFill="1" applyBorder="1" applyAlignment="1" applyProtection="1">
      <alignment horizontal="center" vertical="center" wrapText="1"/>
      <protection locked="0"/>
    </xf>
    <xf numFmtId="172" fontId="64" fillId="0" borderId="14" xfId="42" applyNumberFormat="1" applyFont="1" applyFill="1" applyBorder="1" applyAlignment="1" applyProtection="1">
      <alignment horizontal="center"/>
      <protection locked="0"/>
    </xf>
    <xf numFmtId="172" fontId="64" fillId="0" borderId="0" xfId="42" applyNumberFormat="1" applyFont="1" applyFill="1" applyBorder="1" applyAlignment="1" applyProtection="1">
      <alignment horizontal="center"/>
      <protection locked="0"/>
    </xf>
    <xf numFmtId="3" fontId="65" fillId="0" borderId="15" xfId="58" applyNumberFormat="1" applyFont="1" applyFill="1" applyBorder="1" applyAlignment="1" applyProtection="1">
      <alignment horizontal="right" vertical="center"/>
      <protection locked="0"/>
    </xf>
    <xf numFmtId="10" fontId="60" fillId="0" borderId="15" xfId="61" applyNumberFormat="1" applyFont="1" applyFill="1" applyBorder="1" applyAlignment="1" applyProtection="1">
      <alignment vertical="center"/>
      <protection hidden="1"/>
    </xf>
    <xf numFmtId="49" fontId="65" fillId="0" borderId="15" xfId="0" applyNumberFormat="1" applyFont="1" applyFill="1" applyBorder="1" applyAlignment="1" applyProtection="1">
      <alignment horizontal="center" vertical="center"/>
      <protection locked="0"/>
    </xf>
    <xf numFmtId="49" fontId="65" fillId="0" borderId="15" xfId="0" applyNumberFormat="1" applyFont="1" applyFill="1" applyBorder="1" applyAlignment="1" applyProtection="1">
      <alignment horizontal="left" vertical="center"/>
      <protection locked="0"/>
    </xf>
    <xf numFmtId="10" fontId="65" fillId="0" borderId="15" xfId="61" applyNumberFormat="1" applyFont="1" applyFill="1" applyBorder="1" applyAlignment="1" applyProtection="1">
      <alignment vertical="center"/>
      <protection hidden="1"/>
    </xf>
    <xf numFmtId="49" fontId="60" fillId="0" borderId="15" xfId="0" applyNumberFormat="1" applyFont="1" applyFill="1" applyBorder="1" applyAlignment="1" applyProtection="1">
      <alignment horizontal="left" vertical="center"/>
      <protection locked="0"/>
    </xf>
    <xf numFmtId="3" fontId="60" fillId="0" borderId="15" xfId="58" applyNumberFormat="1" applyFont="1" applyFill="1" applyBorder="1" applyAlignment="1" applyProtection="1">
      <alignment horizontal="right" vertical="center"/>
      <protection locked="0"/>
    </xf>
    <xf numFmtId="49" fontId="60" fillId="0" borderId="15" xfId="0" applyNumberFormat="1" applyFont="1" applyFill="1" applyBorder="1" applyAlignment="1" applyProtection="1">
      <alignment horizontal="center" vertical="center"/>
      <protection locked="0"/>
    </xf>
    <xf numFmtId="49" fontId="60" fillId="0" borderId="15" xfId="58" applyNumberFormat="1" applyFont="1" applyFill="1" applyBorder="1" applyAlignment="1" applyProtection="1">
      <alignment horizontal="left" vertical="center"/>
      <protection locked="0"/>
    </xf>
    <xf numFmtId="49" fontId="65" fillId="0" borderId="15" xfId="58" applyNumberFormat="1" applyFont="1" applyFill="1" applyBorder="1" applyAlignment="1" applyProtection="1">
      <alignment horizontal="left" vertical="center" wrapText="1"/>
      <protection locked="0"/>
    </xf>
    <xf numFmtId="49" fontId="60" fillId="0" borderId="15" xfId="58" applyNumberFormat="1" applyFont="1" applyFill="1" applyBorder="1" applyAlignment="1" applyProtection="1">
      <alignment horizontal="left" vertical="center" wrapText="1"/>
      <protection locked="0"/>
    </xf>
    <xf numFmtId="172" fontId="57" fillId="0" borderId="0" xfId="42" applyNumberFormat="1" applyFont="1" applyFill="1" applyAlignment="1" applyProtection="1">
      <alignment/>
      <protection locked="0"/>
    </xf>
    <xf numFmtId="172" fontId="58" fillId="0" borderId="0" xfId="42" applyNumberFormat="1" applyFont="1" applyFill="1" applyBorder="1" applyAlignment="1" applyProtection="1">
      <alignment horizontal="center" vertical="center" wrapText="1"/>
      <protection locked="0"/>
    </xf>
    <xf numFmtId="172" fontId="55" fillId="0" borderId="0" xfId="42" applyNumberFormat="1" applyFont="1" applyFill="1" applyBorder="1" applyAlignment="1" applyProtection="1">
      <alignment/>
      <protection locked="0"/>
    </xf>
    <xf numFmtId="172" fontId="57" fillId="0" borderId="12" xfId="42" applyNumberFormat="1" applyFont="1" applyFill="1" applyBorder="1" applyAlignment="1" applyProtection="1">
      <alignment horizontal="center" vertical="center" wrapText="1"/>
      <protection locked="0"/>
    </xf>
    <xf numFmtId="172" fontId="57" fillId="0" borderId="12" xfId="42" applyNumberFormat="1" applyFont="1" applyFill="1" applyBorder="1" applyAlignment="1" applyProtection="1">
      <alignment horizontal="center" vertical="center" wrapText="1"/>
      <protection locked="0"/>
    </xf>
    <xf numFmtId="172" fontId="57" fillId="0" borderId="13" xfId="42" applyNumberFormat="1" applyFont="1" applyFill="1" applyBorder="1" applyAlignment="1" applyProtection="1">
      <alignment horizontal="center" vertical="center" wrapText="1"/>
      <protection locked="0"/>
    </xf>
    <xf numFmtId="172" fontId="64" fillId="0" borderId="14" xfId="42" applyNumberFormat="1" applyFont="1" applyFill="1" applyBorder="1" applyAlignment="1" applyProtection="1">
      <alignment horizontal="center" wrapText="1"/>
      <protection locked="0"/>
    </xf>
    <xf numFmtId="172" fontId="64" fillId="0" borderId="0" xfId="42" applyNumberFormat="1" applyFont="1" applyFill="1" applyBorder="1" applyAlignment="1" applyProtection="1">
      <alignment horizontal="center" wrapText="1"/>
      <protection locked="0"/>
    </xf>
    <xf numFmtId="172" fontId="64" fillId="0" borderId="0" xfId="42" applyNumberFormat="1" applyFont="1" applyFill="1" applyAlignment="1" applyProtection="1">
      <alignment horizontal="center"/>
      <protection locked="0"/>
    </xf>
    <xf numFmtId="172" fontId="61" fillId="0" borderId="15" xfId="42" applyNumberFormat="1" applyFont="1" applyFill="1" applyBorder="1" applyAlignment="1" applyProtection="1">
      <alignment/>
      <protection locked="0"/>
    </xf>
    <xf numFmtId="10" fontId="57" fillId="0" borderId="0" xfId="61" applyNumberFormat="1" applyFont="1" applyFill="1" applyBorder="1" applyAlignment="1" applyProtection="1">
      <alignment horizontal="center" vertical="center"/>
      <protection hidden="1"/>
    </xf>
    <xf numFmtId="172" fontId="61" fillId="0" borderId="0" xfId="42" applyNumberFormat="1" applyFont="1" applyFill="1" applyAlignment="1" applyProtection="1">
      <alignment vertical="center"/>
      <protection locked="0"/>
    </xf>
    <xf numFmtId="172" fontId="61" fillId="0" borderId="0" xfId="42" applyNumberFormat="1" applyFont="1" applyFill="1" applyAlignment="1" applyProtection="1">
      <alignment vertical="center"/>
      <protection hidden="1"/>
    </xf>
    <xf numFmtId="172" fontId="61" fillId="0" borderId="0" xfId="42" applyNumberFormat="1" applyFont="1" applyFill="1" applyAlignment="1" applyProtection="1">
      <alignment/>
      <protection hidden="1"/>
    </xf>
    <xf numFmtId="0" fontId="61" fillId="0" borderId="0" xfId="42" applyNumberFormat="1" applyFont="1" applyFill="1" applyAlignment="1" applyProtection="1">
      <alignment/>
      <protection hidden="1"/>
    </xf>
    <xf numFmtId="0" fontId="61" fillId="0" borderId="0" xfId="42" applyNumberFormat="1" applyFont="1" applyFill="1" applyAlignment="1" applyProtection="1">
      <alignment vertical="center"/>
      <protection locked="0"/>
    </xf>
    <xf numFmtId="49" fontId="61" fillId="0" borderId="0" xfId="42" applyNumberFormat="1" applyFont="1" applyFill="1" applyAlignment="1" applyProtection="1">
      <alignment/>
      <protection hidden="1"/>
    </xf>
    <xf numFmtId="49" fontId="61" fillId="0" borderId="0" xfId="42" applyNumberFormat="1" applyFont="1" applyFill="1" applyAlignment="1" applyProtection="1">
      <alignment vertical="center"/>
      <protection locked="0"/>
    </xf>
    <xf numFmtId="43" fontId="61" fillId="0" borderId="0" xfId="42" applyFont="1" applyFill="1" applyAlignment="1" applyProtection="1">
      <alignment vertical="center"/>
      <protection locked="0"/>
    </xf>
    <xf numFmtId="172" fontId="55" fillId="0" borderId="15" xfId="42" applyNumberFormat="1" applyFont="1" applyFill="1" applyBorder="1" applyAlignment="1" applyProtection="1">
      <alignment/>
      <protection locked="0"/>
    </xf>
    <xf numFmtId="3" fontId="1" fillId="0" borderId="0" xfId="42" applyNumberFormat="1" applyFont="1" applyFill="1" applyAlignment="1" applyProtection="1">
      <alignment/>
      <protection locked="0"/>
    </xf>
    <xf numFmtId="3" fontId="0" fillId="0" borderId="0" xfId="42" applyNumberFormat="1" applyFont="1" applyFill="1" applyAlignment="1" applyProtection="1">
      <alignment/>
      <protection locked="0"/>
    </xf>
    <xf numFmtId="172" fontId="55" fillId="0" borderId="15" xfId="42" applyNumberFormat="1" applyFont="1" applyFill="1" applyBorder="1" applyAlignment="1" applyProtection="1">
      <alignment horizontal="right"/>
      <protection locked="0"/>
    </xf>
    <xf numFmtId="49" fontId="61" fillId="0" borderId="15" xfId="0" applyNumberFormat="1" applyFont="1" applyFill="1" applyBorder="1" applyAlignment="1" applyProtection="1">
      <alignment horizontal="center" vertical="center"/>
      <protection locked="0"/>
    </xf>
    <xf numFmtId="49" fontId="61" fillId="0" borderId="15" xfId="0" applyNumberFormat="1" applyFont="1" applyFill="1" applyBorder="1" applyAlignment="1" applyProtection="1">
      <alignment vertical="center"/>
      <protection locked="0"/>
    </xf>
    <xf numFmtId="49" fontId="55" fillId="0" borderId="15" xfId="0" applyNumberFormat="1" applyFont="1" applyFill="1" applyBorder="1" applyAlignment="1" applyProtection="1">
      <alignment vertical="center"/>
      <protection locked="0"/>
    </xf>
    <xf numFmtId="49" fontId="55" fillId="0" borderId="15" xfId="0" applyNumberFormat="1" applyFont="1" applyFill="1" applyBorder="1" applyAlignment="1" applyProtection="1">
      <alignment horizontal="center" vertical="center"/>
      <protection locked="0"/>
    </xf>
    <xf numFmtId="49" fontId="55" fillId="0" borderId="15" xfId="58" applyNumberFormat="1" applyFont="1" applyFill="1" applyBorder="1" applyAlignment="1" applyProtection="1">
      <alignment vertical="center"/>
      <protection locked="0"/>
    </xf>
    <xf numFmtId="49" fontId="61" fillId="0" borderId="15" xfId="58" applyNumberFormat="1" applyFont="1" applyFill="1" applyBorder="1" applyAlignment="1" applyProtection="1">
      <alignment vertical="center" wrapText="1"/>
      <protection locked="0"/>
    </xf>
    <xf numFmtId="49" fontId="55" fillId="0" borderId="15" xfId="58" applyNumberFormat="1" applyFont="1" applyFill="1" applyBorder="1" applyAlignment="1" applyProtection="1">
      <alignment vertical="center" wrapText="1"/>
      <protection locked="0"/>
    </xf>
    <xf numFmtId="49" fontId="61" fillId="0" borderId="16" xfId="0" applyNumberFormat="1" applyFont="1" applyFill="1" applyBorder="1" applyAlignment="1" applyProtection="1">
      <alignment horizontal="center" vertical="center"/>
      <protection locked="0"/>
    </xf>
    <xf numFmtId="172" fontId="64" fillId="0" borderId="15" xfId="42" applyNumberFormat="1" applyFont="1" applyFill="1" applyBorder="1" applyAlignment="1" applyProtection="1">
      <alignment horizontal="center" wrapText="1"/>
      <protection locked="0"/>
    </xf>
    <xf numFmtId="10" fontId="55" fillId="0" borderId="15" xfId="61" applyNumberFormat="1" applyFont="1" applyFill="1" applyBorder="1" applyAlignment="1" applyProtection="1">
      <alignment horizontal="right" vertical="center"/>
      <protection hidden="1"/>
    </xf>
    <xf numFmtId="172" fontId="58" fillId="0" borderId="0" xfId="42" applyNumberFormat="1" applyFont="1" applyFill="1" applyBorder="1" applyAlignment="1" applyProtection="1">
      <alignment horizontal="center" vertical="center" wrapText="1"/>
      <protection locked="0"/>
    </xf>
    <xf numFmtId="172" fontId="61" fillId="0" borderId="0" xfId="42" applyNumberFormat="1" applyFont="1" applyFill="1" applyBorder="1" applyAlignment="1" applyProtection="1">
      <alignment horizontal="center" vertical="center" wrapText="1"/>
      <protection locked="0"/>
    </xf>
    <xf numFmtId="49" fontId="38" fillId="0" borderId="15" xfId="0" applyNumberFormat="1" applyFont="1" applyFill="1" applyBorder="1" applyAlignment="1" applyProtection="1">
      <alignment horizontal="center" vertical="center"/>
      <protection locked="0"/>
    </xf>
    <xf numFmtId="49" fontId="38" fillId="0" borderId="15" xfId="0" applyNumberFormat="1" applyFont="1" applyFill="1" applyBorder="1" applyAlignment="1" applyProtection="1">
      <alignment vertical="center"/>
      <protection locked="0"/>
    </xf>
    <xf numFmtId="49" fontId="39" fillId="0" borderId="15" xfId="0" applyNumberFormat="1" applyFont="1" applyFill="1" applyBorder="1" applyAlignment="1" applyProtection="1">
      <alignment vertical="center"/>
      <protection locked="0"/>
    </xf>
    <xf numFmtId="49" fontId="39" fillId="0" borderId="15" xfId="0" applyNumberFormat="1" applyFont="1" applyFill="1" applyBorder="1" applyAlignment="1" applyProtection="1">
      <alignment horizontal="center" vertical="center"/>
      <protection locked="0"/>
    </xf>
    <xf numFmtId="49" fontId="39" fillId="0" borderId="15" xfId="58" applyNumberFormat="1" applyFont="1" applyFill="1" applyBorder="1" applyAlignment="1" applyProtection="1">
      <alignment vertical="center"/>
      <protection locked="0"/>
    </xf>
    <xf numFmtId="49" fontId="38" fillId="0" borderId="15" xfId="58" applyNumberFormat="1" applyFont="1" applyFill="1" applyBorder="1" applyAlignment="1" applyProtection="1">
      <alignment vertical="center" wrapText="1"/>
      <protection locked="0"/>
    </xf>
    <xf numFmtId="49" fontId="39" fillId="0" borderId="15" xfId="58" applyNumberFormat="1" applyFont="1" applyFill="1" applyBorder="1" applyAlignment="1" applyProtection="1">
      <alignment vertical="center" wrapText="1"/>
      <protection locked="0"/>
    </xf>
    <xf numFmtId="49" fontId="38" fillId="0" borderId="0" xfId="0" applyNumberFormat="1" applyFont="1" applyFill="1" applyBorder="1" applyAlignment="1" applyProtection="1">
      <alignment vertical="center"/>
      <protection locked="0"/>
    </xf>
    <xf numFmtId="49" fontId="39" fillId="0" borderId="0" xfId="0" applyNumberFormat="1" applyFont="1" applyFill="1" applyBorder="1" applyAlignment="1" applyProtection="1">
      <alignment vertical="center"/>
      <protection locked="0"/>
    </xf>
    <xf numFmtId="49" fontId="39" fillId="0" borderId="0" xfId="58" applyNumberFormat="1" applyFont="1" applyFill="1" applyBorder="1" applyAlignment="1" applyProtection="1">
      <alignment vertical="center"/>
      <protection locked="0"/>
    </xf>
    <xf numFmtId="49" fontId="38" fillId="0" borderId="0" xfId="58" applyNumberFormat="1" applyFont="1" applyFill="1" applyBorder="1" applyAlignment="1" applyProtection="1">
      <alignment vertical="center" wrapText="1"/>
      <protection locked="0"/>
    </xf>
    <xf numFmtId="49" fontId="39" fillId="0" borderId="0" xfId="58" applyNumberFormat="1" applyFont="1" applyFill="1" applyBorder="1" applyAlignment="1" applyProtection="1">
      <alignment vertical="center" wrapText="1"/>
      <protection locked="0"/>
    </xf>
    <xf numFmtId="3" fontId="57" fillId="0" borderId="0" xfId="61" applyNumberFormat="1" applyFont="1" applyFill="1" applyBorder="1" applyAlignment="1" applyProtection="1">
      <alignment horizontal="center" vertical="center"/>
      <protection hidden="1"/>
    </xf>
    <xf numFmtId="10" fontId="60" fillId="0" borderId="0" xfId="61" applyNumberFormat="1" applyFont="1" applyFill="1" applyBorder="1" applyAlignment="1" applyProtection="1">
      <alignment vertical="center"/>
      <protection hidden="1"/>
    </xf>
    <xf numFmtId="10" fontId="65" fillId="0" borderId="0" xfId="61" applyNumberFormat="1" applyFont="1" applyFill="1" applyBorder="1" applyAlignment="1" applyProtection="1">
      <alignment vertical="center"/>
      <protection hidden="1"/>
    </xf>
    <xf numFmtId="49" fontId="40" fillId="0" borderId="15" xfId="0" applyNumberFormat="1" applyFont="1" applyFill="1" applyBorder="1" applyAlignment="1" applyProtection="1">
      <alignment horizontal="center" vertical="center"/>
      <protection locked="0"/>
    </xf>
    <xf numFmtId="49" fontId="40" fillId="0" borderId="15" xfId="0" applyNumberFormat="1" applyFont="1" applyFill="1" applyBorder="1" applyAlignment="1" applyProtection="1">
      <alignment horizontal="left" vertical="center"/>
      <protection locked="0"/>
    </xf>
    <xf numFmtId="49" fontId="22" fillId="0" borderId="15" xfId="0" applyNumberFormat="1" applyFont="1" applyFill="1" applyBorder="1" applyAlignment="1" applyProtection="1">
      <alignment horizontal="left" vertical="center"/>
      <protection locked="0"/>
    </xf>
    <xf numFmtId="49" fontId="22" fillId="0" borderId="15" xfId="0" applyNumberFormat="1" applyFont="1" applyFill="1" applyBorder="1" applyAlignment="1" applyProtection="1">
      <alignment horizontal="center" vertical="center"/>
      <protection locked="0"/>
    </xf>
    <xf numFmtId="49" fontId="22" fillId="0" borderId="15" xfId="58" applyNumberFormat="1" applyFont="1" applyFill="1" applyBorder="1" applyAlignment="1" applyProtection="1">
      <alignment horizontal="left" vertical="center"/>
      <protection locked="0"/>
    </xf>
    <xf numFmtId="49" fontId="40" fillId="0" borderId="15" xfId="58" applyNumberFormat="1" applyFont="1" applyFill="1" applyBorder="1" applyAlignment="1" applyProtection="1">
      <alignment horizontal="left" vertical="center" wrapText="1"/>
      <protection locked="0"/>
    </xf>
    <xf numFmtId="49" fontId="22" fillId="0" borderId="15" xfId="58" applyNumberFormat="1" applyFont="1" applyFill="1" applyBorder="1" applyAlignment="1" applyProtection="1">
      <alignment horizontal="left" vertical="center" wrapText="1"/>
      <protection locked="0"/>
    </xf>
    <xf numFmtId="49" fontId="41" fillId="0" borderId="15" xfId="58" applyNumberFormat="1" applyFont="1" applyFill="1" applyBorder="1" applyAlignment="1" applyProtection="1">
      <alignment horizontal="left" wrapText="1"/>
      <protection locked="0"/>
    </xf>
    <xf numFmtId="3" fontId="60" fillId="0" borderId="0" xfId="61" applyNumberFormat="1" applyFont="1" applyFill="1" applyBorder="1" applyAlignment="1" applyProtection="1">
      <alignment vertical="center"/>
      <protection hidden="1"/>
    </xf>
    <xf numFmtId="3" fontId="65" fillId="0" borderId="0" xfId="61" applyNumberFormat="1" applyFont="1" applyFill="1" applyBorder="1" applyAlignment="1" applyProtection="1">
      <alignment vertical="center"/>
      <protection hidden="1"/>
    </xf>
    <xf numFmtId="172" fontId="42" fillId="0" borderId="0" xfId="42" applyNumberFormat="1" applyFont="1" applyFill="1" applyAlignment="1" applyProtection="1">
      <alignment/>
      <protection locked="0"/>
    </xf>
    <xf numFmtId="172" fontId="25" fillId="0" borderId="0" xfId="42" applyNumberFormat="1" applyFont="1" applyFill="1" applyAlignment="1" applyProtection="1">
      <alignment horizontal="center"/>
      <protection locked="0"/>
    </xf>
    <xf numFmtId="172" fontId="43" fillId="0" borderId="0" xfId="42" applyNumberFormat="1" applyFont="1" applyFill="1" applyAlignment="1" applyProtection="1">
      <alignment horizontal="center"/>
      <protection locked="0"/>
    </xf>
    <xf numFmtId="172" fontId="44" fillId="0" borderId="0" xfId="42" applyNumberFormat="1" applyFont="1" applyFill="1" applyAlignment="1" applyProtection="1">
      <alignment/>
      <protection locked="0"/>
    </xf>
    <xf numFmtId="172" fontId="43" fillId="0" borderId="0" xfId="42" applyNumberFormat="1" applyFont="1" applyFill="1" applyAlignment="1" applyProtection="1">
      <alignment/>
      <protection locked="0"/>
    </xf>
    <xf numFmtId="172" fontId="25" fillId="0" borderId="0" xfId="42" applyNumberFormat="1" applyFont="1" applyFill="1" applyAlignment="1" applyProtection="1">
      <alignment horizontal="center"/>
      <protection locked="0"/>
    </xf>
    <xf numFmtId="49" fontId="61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58" fillId="0" borderId="17" xfId="42" applyNumberFormat="1" applyFont="1" applyFill="1" applyBorder="1" applyAlignment="1" applyProtection="1">
      <alignment horizontal="center" vertical="center" wrapText="1"/>
      <protection locked="0"/>
    </xf>
    <xf numFmtId="172" fontId="58" fillId="0" borderId="18" xfId="42" applyNumberFormat="1" applyFont="1" applyFill="1" applyBorder="1" applyAlignment="1" applyProtection="1">
      <alignment horizontal="center" vertical="center" wrapText="1"/>
      <protection locked="0"/>
    </xf>
    <xf numFmtId="172" fontId="58" fillId="0" borderId="14" xfId="42" applyNumberFormat="1" applyFont="1" applyFill="1" applyBorder="1" applyAlignment="1" applyProtection="1">
      <alignment horizontal="center" vertical="center" wrapText="1"/>
      <protection locked="0"/>
    </xf>
    <xf numFmtId="172" fontId="58" fillId="0" borderId="13" xfId="42" applyNumberFormat="1" applyFont="1" applyFill="1" applyBorder="1" applyAlignment="1" applyProtection="1">
      <alignment horizontal="center" vertical="center" wrapText="1"/>
      <protection locked="0"/>
    </xf>
    <xf numFmtId="172" fontId="58" fillId="0" borderId="19" xfId="42" applyNumberFormat="1" applyFont="1" applyFill="1" applyBorder="1" applyAlignment="1" applyProtection="1">
      <alignment horizontal="center" vertical="center" wrapText="1"/>
      <protection locked="0"/>
    </xf>
    <xf numFmtId="172" fontId="58" fillId="0" borderId="20" xfId="42" applyNumberFormat="1" applyFont="1" applyFill="1" applyBorder="1" applyAlignment="1" applyProtection="1">
      <alignment horizontal="center" vertical="center" wrapText="1"/>
      <protection locked="0"/>
    </xf>
    <xf numFmtId="172" fontId="58" fillId="0" borderId="12" xfId="42" applyNumberFormat="1" applyFont="1" applyFill="1" applyBorder="1" applyAlignment="1" applyProtection="1">
      <alignment horizontal="center" vertical="center" wrapText="1"/>
      <protection locked="0"/>
    </xf>
    <xf numFmtId="172" fontId="58" fillId="0" borderId="21" xfId="42" applyNumberFormat="1" applyFont="1" applyFill="1" applyBorder="1" applyAlignment="1" applyProtection="1">
      <alignment horizontal="center" vertical="center" wrapText="1"/>
      <protection locked="0"/>
    </xf>
    <xf numFmtId="172" fontId="58" fillId="0" borderId="15" xfId="42" applyNumberFormat="1" applyFont="1" applyFill="1" applyBorder="1" applyAlignment="1" applyProtection="1">
      <alignment horizontal="center" vertical="center" wrapText="1"/>
      <protection locked="0"/>
    </xf>
    <xf numFmtId="172" fontId="58" fillId="0" borderId="20" xfId="42" applyNumberFormat="1" applyFont="1" applyFill="1" applyBorder="1" applyAlignment="1" applyProtection="1">
      <alignment horizontal="center" vertical="center" wrapText="1"/>
      <protection locked="0"/>
    </xf>
    <xf numFmtId="172" fontId="58" fillId="0" borderId="12" xfId="42" applyNumberFormat="1" applyFont="1" applyFill="1" applyBorder="1" applyAlignment="1" applyProtection="1">
      <alignment horizontal="center" vertical="center" wrapText="1"/>
      <protection locked="0"/>
    </xf>
    <xf numFmtId="172" fontId="43" fillId="0" borderId="0" xfId="42" applyNumberFormat="1" applyFont="1" applyFill="1" applyAlignment="1" applyProtection="1">
      <alignment horizontal="center"/>
      <protection locked="0"/>
    </xf>
    <xf numFmtId="172" fontId="64" fillId="0" borderId="17" xfId="42" applyNumberFormat="1" applyFont="1" applyFill="1" applyBorder="1" applyAlignment="1" applyProtection="1">
      <alignment horizontal="center"/>
      <protection locked="0"/>
    </xf>
    <xf numFmtId="172" fontId="64" fillId="0" borderId="14" xfId="42" applyNumberFormat="1" applyFont="1" applyFill="1" applyBorder="1" applyAlignment="1" applyProtection="1">
      <alignment horizontal="center"/>
      <protection locked="0"/>
    </xf>
    <xf numFmtId="172" fontId="24" fillId="0" borderId="0" xfId="42" applyNumberFormat="1" applyFont="1" applyFill="1" applyAlignment="1" applyProtection="1">
      <alignment horizontal="center"/>
      <protection locked="0"/>
    </xf>
    <xf numFmtId="172" fontId="57" fillId="0" borderId="0" xfId="42" applyNumberFormat="1" applyFont="1" applyFill="1" applyAlignment="1" applyProtection="1">
      <alignment horizontal="center"/>
      <protection locked="0"/>
    </xf>
    <xf numFmtId="172" fontId="58" fillId="0" borderId="10" xfId="42" applyNumberFormat="1" applyFont="1" applyFill="1" applyBorder="1" applyAlignment="1" applyProtection="1">
      <alignment horizontal="center" vertical="center" wrapText="1"/>
      <protection locked="0"/>
    </xf>
    <xf numFmtId="172" fontId="58" fillId="0" borderId="0" xfId="42" applyNumberFormat="1" applyFont="1" applyFill="1" applyBorder="1" applyAlignment="1" applyProtection="1">
      <alignment horizontal="center" vertical="center" wrapText="1"/>
      <protection locked="0"/>
    </xf>
    <xf numFmtId="172" fontId="58" fillId="0" borderId="11" xfId="42" applyNumberFormat="1" applyFont="1" applyFill="1" applyBorder="1" applyAlignment="1" applyProtection="1">
      <alignment horizontal="center" vertical="center" wrapText="1"/>
      <protection locked="0"/>
    </xf>
    <xf numFmtId="172" fontId="57" fillId="0" borderId="0" xfId="42" applyNumberFormat="1" applyFont="1" applyFill="1" applyAlignment="1" applyProtection="1">
      <alignment horizontal="left"/>
      <protection locked="0"/>
    </xf>
    <xf numFmtId="172" fontId="58" fillId="0" borderId="22" xfId="42" applyNumberFormat="1" applyFont="1" applyFill="1" applyBorder="1" applyAlignment="1" applyProtection="1">
      <alignment horizontal="center" vertical="center" wrapText="1"/>
      <protection locked="0"/>
    </xf>
    <xf numFmtId="172" fontId="57" fillId="0" borderId="15" xfId="42" applyNumberFormat="1" applyFont="1" applyFill="1" applyBorder="1" applyAlignment="1" applyProtection="1">
      <alignment horizontal="center" vertical="center" wrapText="1"/>
      <protection locked="0"/>
    </xf>
    <xf numFmtId="172" fontId="57" fillId="0" borderId="17" xfId="42" applyNumberFormat="1" applyFont="1" applyFill="1" applyBorder="1" applyAlignment="1" applyProtection="1">
      <alignment horizontal="center" vertical="center" wrapText="1"/>
      <protection locked="0"/>
    </xf>
    <xf numFmtId="172" fontId="58" fillId="0" borderId="23" xfId="42" applyNumberFormat="1" applyFont="1" applyFill="1" applyBorder="1" applyAlignment="1" applyProtection="1">
      <alignment horizontal="center" vertical="center" wrapText="1"/>
      <protection locked="0"/>
    </xf>
    <xf numFmtId="172" fontId="58" fillId="0" borderId="24" xfId="42" applyNumberFormat="1" applyFont="1" applyFill="1" applyBorder="1" applyAlignment="1" applyProtection="1">
      <alignment horizontal="center" vertical="center" wrapText="1"/>
      <protection locked="0"/>
    </xf>
    <xf numFmtId="172" fontId="58" fillId="0" borderId="25" xfId="42" applyNumberFormat="1" applyFont="1" applyFill="1" applyBorder="1" applyAlignment="1" applyProtection="1">
      <alignment horizontal="center" vertical="center" wrapText="1"/>
      <protection locked="0"/>
    </xf>
    <xf numFmtId="172" fontId="56" fillId="0" borderId="0" xfId="42" applyNumberFormat="1" applyFont="1" applyFill="1" applyAlignment="1" applyProtection="1">
      <alignment horizontal="center"/>
      <protection locked="0"/>
    </xf>
    <xf numFmtId="172" fontId="59" fillId="0" borderId="0" xfId="42" applyNumberFormat="1" applyFont="1" applyFill="1" applyAlignment="1" applyProtection="1">
      <alignment horizontal="center"/>
      <protection locked="0"/>
    </xf>
    <xf numFmtId="172" fontId="61" fillId="0" borderId="10" xfId="42" applyNumberFormat="1" applyFont="1" applyFill="1" applyBorder="1" applyAlignment="1" applyProtection="1">
      <alignment horizontal="center" vertical="center" wrapText="1"/>
      <protection locked="0"/>
    </xf>
    <xf numFmtId="172" fontId="61" fillId="0" borderId="0" xfId="42" applyNumberFormat="1" applyFont="1" applyFill="1" applyBorder="1" applyAlignment="1" applyProtection="1">
      <alignment horizontal="center" vertical="center" wrapText="1"/>
      <protection locked="0"/>
    </xf>
    <xf numFmtId="172" fontId="61" fillId="0" borderId="11" xfId="42" applyNumberFormat="1" applyFont="1" applyFill="1" applyBorder="1" applyAlignment="1" applyProtection="1">
      <alignment horizontal="center" vertical="center" wrapText="1"/>
      <protection locked="0"/>
    </xf>
    <xf numFmtId="172" fontId="37" fillId="0" borderId="10" xfId="42" applyNumberFormat="1" applyFont="1" applyFill="1" applyBorder="1" applyAlignment="1" applyProtection="1">
      <alignment horizontal="center"/>
      <protection locked="0"/>
    </xf>
    <xf numFmtId="172" fontId="61" fillId="0" borderId="15" xfId="42" applyNumberFormat="1" applyFont="1" applyFill="1" applyBorder="1" applyAlignment="1" applyProtection="1">
      <alignment horizontal="center" vertical="center" wrapText="1"/>
      <protection locked="0"/>
    </xf>
    <xf numFmtId="49" fontId="65" fillId="0" borderId="15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1. (Goc) THONG KE TT01 Toàn tỉnh Hoa Binh 6 tháng 201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B173"/>
  <sheetViews>
    <sheetView tabSelected="1" zoomScale="70" zoomScaleNormal="70" zoomScalePageLayoutView="0" workbookViewId="0" topLeftCell="A1">
      <selection activeCell="C4" sqref="C4"/>
    </sheetView>
  </sheetViews>
  <sheetFormatPr defaultColWidth="9.33203125" defaultRowHeight="24.75" customHeight="1"/>
  <cols>
    <col min="1" max="1" width="6.16015625" style="2" customWidth="1"/>
    <col min="2" max="2" width="34.66015625" style="2" customWidth="1"/>
    <col min="3" max="3" width="14.66015625" style="3" customWidth="1"/>
    <col min="4" max="5" width="12.83203125" style="2" customWidth="1"/>
    <col min="6" max="6" width="11.66015625" style="2" customWidth="1"/>
    <col min="7" max="7" width="12.33203125" style="2" customWidth="1"/>
    <col min="8" max="8" width="13.5" style="2" customWidth="1"/>
    <col min="9" max="9" width="13" style="2" customWidth="1"/>
    <col min="10" max="10" width="13.83203125" style="2" customWidth="1"/>
    <col min="11" max="13" width="13" style="2" customWidth="1"/>
    <col min="14" max="14" width="13.66015625" style="2" customWidth="1"/>
    <col min="15" max="15" width="13.5" style="2" customWidth="1"/>
    <col min="16" max="16" width="12.33203125" style="2" customWidth="1"/>
    <col min="17" max="17" width="13.5" style="2" customWidth="1"/>
    <col min="18" max="19" width="14.5" style="2" customWidth="1"/>
    <col min="20" max="20" width="14.5" style="2" hidden="1" customWidth="1"/>
    <col min="21" max="21" width="30.16015625" style="2" hidden="1" customWidth="1"/>
    <col min="22" max="22" width="16.83203125" style="2" hidden="1" customWidth="1"/>
    <col min="23" max="23" width="14.5" style="2" hidden="1" customWidth="1"/>
    <col min="24" max="24" width="0" style="2" hidden="1" customWidth="1"/>
    <col min="25" max="25" width="16.5" style="2" hidden="1" customWidth="1"/>
    <col min="26" max="35" width="0" style="2" hidden="1" customWidth="1"/>
    <col min="36" max="16384" width="9.33203125" style="2" customWidth="1"/>
  </cols>
  <sheetData>
    <row r="1" spans="1:25" ht="32.25" customHeight="1">
      <c r="A1" s="66"/>
      <c r="B1" s="185" t="s">
        <v>29</v>
      </c>
      <c r="C1" s="185"/>
      <c r="D1" s="67"/>
      <c r="E1" s="67"/>
      <c r="F1" s="192" t="s">
        <v>11</v>
      </c>
      <c r="G1" s="192"/>
      <c r="H1" s="192"/>
      <c r="I1" s="192"/>
      <c r="J1" s="192"/>
      <c r="K1" s="192"/>
      <c r="L1" s="192"/>
      <c r="M1" s="192"/>
      <c r="N1" s="68"/>
      <c r="O1" s="67"/>
      <c r="P1" s="69" t="s">
        <v>19</v>
      </c>
      <c r="Q1" s="69"/>
      <c r="R1" s="66"/>
      <c r="S1" s="69"/>
      <c r="T1" s="69"/>
      <c r="U1" s="69"/>
      <c r="V1" s="69"/>
      <c r="W1" s="69"/>
      <c r="X1" s="99"/>
      <c r="Y1" s="66"/>
    </row>
    <row r="2" spans="1:25" ht="24.75" customHeight="1">
      <c r="A2" s="66"/>
      <c r="B2" s="185" t="s">
        <v>43</v>
      </c>
      <c r="C2" s="185"/>
      <c r="D2" s="185"/>
      <c r="E2" s="70"/>
      <c r="F2" s="193" t="s">
        <v>28</v>
      </c>
      <c r="G2" s="193"/>
      <c r="H2" s="193"/>
      <c r="I2" s="193"/>
      <c r="J2" s="193"/>
      <c r="K2" s="193"/>
      <c r="L2" s="193"/>
      <c r="M2" s="193"/>
      <c r="N2" s="71"/>
      <c r="O2" s="70"/>
      <c r="P2" s="69" t="s">
        <v>112</v>
      </c>
      <c r="Q2" s="69"/>
      <c r="R2" s="69"/>
      <c r="S2" s="69"/>
      <c r="T2" s="69"/>
      <c r="U2" s="69"/>
      <c r="V2" s="69"/>
      <c r="W2" s="69"/>
      <c r="X2" s="99"/>
      <c r="Y2" s="66"/>
    </row>
    <row r="3" spans="1:25" ht="24.75" customHeight="1">
      <c r="A3" s="66"/>
      <c r="B3" s="185" t="s">
        <v>44</v>
      </c>
      <c r="C3" s="185"/>
      <c r="D3" s="69"/>
      <c r="E3" s="69"/>
      <c r="F3" s="181" t="s">
        <v>190</v>
      </c>
      <c r="G3" s="181"/>
      <c r="H3" s="181"/>
      <c r="I3" s="181"/>
      <c r="J3" s="181"/>
      <c r="K3" s="181"/>
      <c r="L3" s="181"/>
      <c r="M3" s="181"/>
      <c r="N3" s="72"/>
      <c r="O3" s="69"/>
      <c r="P3" s="69" t="s">
        <v>20</v>
      </c>
      <c r="Q3" s="69"/>
      <c r="R3" s="66"/>
      <c r="S3" s="69"/>
      <c r="T3" s="69"/>
      <c r="U3" s="69"/>
      <c r="V3" s="69"/>
      <c r="W3" s="69"/>
      <c r="X3" s="99"/>
      <c r="Y3" s="66"/>
    </row>
    <row r="4" spans="1:25" ht="24.75" customHeight="1">
      <c r="A4" s="66"/>
      <c r="B4" s="69" t="s">
        <v>4</v>
      </c>
      <c r="C4" s="73"/>
      <c r="D4" s="74"/>
      <c r="E4" s="74"/>
      <c r="F4" s="75"/>
      <c r="G4" s="76"/>
      <c r="H4" s="76"/>
      <c r="I4" s="76"/>
      <c r="J4" s="76"/>
      <c r="K4" s="76"/>
      <c r="L4" s="76"/>
      <c r="M4" s="76"/>
      <c r="N4" s="76"/>
      <c r="O4" s="75"/>
      <c r="P4" s="185" t="s">
        <v>113</v>
      </c>
      <c r="Q4" s="185"/>
      <c r="R4" s="185"/>
      <c r="S4" s="69"/>
      <c r="T4" s="69"/>
      <c r="U4" s="69"/>
      <c r="V4" s="69"/>
      <c r="W4" s="69"/>
      <c r="X4" s="99"/>
      <c r="Y4" s="66"/>
    </row>
    <row r="5" spans="1:25" ht="24.75" customHeight="1">
      <c r="A5" s="66"/>
      <c r="B5" s="75"/>
      <c r="C5" s="75"/>
      <c r="D5" s="75"/>
      <c r="E5" s="75"/>
      <c r="F5" s="77"/>
      <c r="G5" s="78"/>
      <c r="H5" s="78"/>
      <c r="I5" s="78"/>
      <c r="J5" s="78"/>
      <c r="K5" s="78"/>
      <c r="L5" s="78"/>
      <c r="M5" s="78"/>
      <c r="N5" s="78"/>
      <c r="O5" s="77"/>
      <c r="P5" s="79" t="s">
        <v>2</v>
      </c>
      <c r="Q5" s="80"/>
      <c r="R5" s="66"/>
      <c r="S5" s="79"/>
      <c r="T5" s="80"/>
      <c r="U5" s="80"/>
      <c r="V5" s="80"/>
      <c r="W5" s="80"/>
      <c r="X5" s="99"/>
      <c r="Y5" s="66"/>
    </row>
    <row r="6" spans="1:25" s="3" customFormat="1" ht="24.75" customHeight="1">
      <c r="A6" s="186" t="s">
        <v>30</v>
      </c>
      <c r="B6" s="189"/>
      <c r="C6" s="166" t="s">
        <v>31</v>
      </c>
      <c r="D6" s="167"/>
      <c r="E6" s="168"/>
      <c r="F6" s="171" t="s">
        <v>14</v>
      </c>
      <c r="G6" s="182" t="s">
        <v>15</v>
      </c>
      <c r="H6" s="166" t="s">
        <v>13</v>
      </c>
      <c r="I6" s="167"/>
      <c r="J6" s="167"/>
      <c r="K6" s="167"/>
      <c r="L6" s="167"/>
      <c r="M6" s="167"/>
      <c r="N6" s="167"/>
      <c r="O6" s="167"/>
      <c r="P6" s="167"/>
      <c r="Q6" s="168"/>
      <c r="R6" s="174" t="s">
        <v>37</v>
      </c>
      <c r="S6" s="174" t="s">
        <v>50</v>
      </c>
      <c r="T6" s="100"/>
      <c r="U6" s="100"/>
      <c r="V6" s="132"/>
      <c r="W6" s="132"/>
      <c r="X6" s="66"/>
      <c r="Y6" s="66"/>
    </row>
    <row r="7" spans="1:25" s="3" customFormat="1" ht="28.5" customHeight="1">
      <c r="A7" s="190"/>
      <c r="B7" s="191"/>
      <c r="C7" s="173" t="s">
        <v>5</v>
      </c>
      <c r="D7" s="169" t="s">
        <v>32</v>
      </c>
      <c r="E7" s="170"/>
      <c r="F7" s="173"/>
      <c r="G7" s="183"/>
      <c r="H7" s="171" t="s">
        <v>5</v>
      </c>
      <c r="I7" s="186" t="s">
        <v>35</v>
      </c>
      <c r="J7" s="182"/>
      <c r="K7" s="182"/>
      <c r="L7" s="182"/>
      <c r="M7" s="182"/>
      <c r="N7" s="182"/>
      <c r="O7" s="182"/>
      <c r="P7" s="182"/>
      <c r="Q7" s="174" t="s">
        <v>17</v>
      </c>
      <c r="R7" s="174"/>
      <c r="S7" s="174"/>
      <c r="T7" s="100"/>
      <c r="U7" s="100"/>
      <c r="V7" s="132"/>
      <c r="W7" s="132"/>
      <c r="X7" s="66"/>
      <c r="Y7" s="66"/>
    </row>
    <row r="8" spans="1:25" s="3" customFormat="1" ht="24.75" customHeight="1">
      <c r="A8" s="190"/>
      <c r="B8" s="191"/>
      <c r="C8" s="173"/>
      <c r="D8" s="171" t="s">
        <v>33</v>
      </c>
      <c r="E8" s="171" t="s">
        <v>34</v>
      </c>
      <c r="F8" s="173"/>
      <c r="G8" s="183"/>
      <c r="H8" s="173"/>
      <c r="I8" s="175" t="s">
        <v>5</v>
      </c>
      <c r="J8" s="187" t="s">
        <v>32</v>
      </c>
      <c r="K8" s="187"/>
      <c r="L8" s="187"/>
      <c r="M8" s="187"/>
      <c r="N8" s="187"/>
      <c r="O8" s="187"/>
      <c r="P8" s="188"/>
      <c r="Q8" s="174"/>
      <c r="R8" s="174"/>
      <c r="S8" s="174"/>
      <c r="T8" s="100"/>
      <c r="U8" s="100"/>
      <c r="V8" s="132"/>
      <c r="W8" s="132"/>
      <c r="X8" s="66"/>
      <c r="Y8" s="101"/>
    </row>
    <row r="9" spans="1:25" s="3" customFormat="1" ht="74.25" customHeight="1">
      <c r="A9" s="169"/>
      <c r="B9" s="170"/>
      <c r="C9" s="172"/>
      <c r="D9" s="172"/>
      <c r="E9" s="172"/>
      <c r="F9" s="172"/>
      <c r="G9" s="184"/>
      <c r="H9" s="172"/>
      <c r="I9" s="176"/>
      <c r="J9" s="102" t="s">
        <v>48</v>
      </c>
      <c r="K9" s="102" t="s">
        <v>16</v>
      </c>
      <c r="L9" s="102" t="s">
        <v>45</v>
      </c>
      <c r="M9" s="102" t="s">
        <v>18</v>
      </c>
      <c r="N9" s="103" t="s">
        <v>36</v>
      </c>
      <c r="O9" s="103" t="s">
        <v>49</v>
      </c>
      <c r="P9" s="104" t="s">
        <v>46</v>
      </c>
      <c r="Q9" s="174"/>
      <c r="R9" s="174"/>
      <c r="S9" s="174"/>
      <c r="T9" s="100"/>
      <c r="U9" s="100"/>
      <c r="V9" s="132"/>
      <c r="W9" s="132"/>
      <c r="X9" s="66"/>
      <c r="Y9" s="101" t="s">
        <v>110</v>
      </c>
    </row>
    <row r="10" spans="1:25" s="10" customFormat="1" ht="24.75" customHeight="1">
      <c r="A10" s="178" t="s">
        <v>6</v>
      </c>
      <c r="B10" s="179"/>
      <c r="C10" s="86">
        <v>1</v>
      </c>
      <c r="D10" s="86">
        <v>2</v>
      </c>
      <c r="E10" s="86">
        <v>3</v>
      </c>
      <c r="F10" s="86">
        <v>4</v>
      </c>
      <c r="G10" s="86">
        <v>5</v>
      </c>
      <c r="H10" s="86">
        <v>6</v>
      </c>
      <c r="I10" s="86">
        <v>7</v>
      </c>
      <c r="J10" s="86" t="s">
        <v>27</v>
      </c>
      <c r="K10" s="86" t="s">
        <v>38</v>
      </c>
      <c r="L10" s="86" t="s">
        <v>23</v>
      </c>
      <c r="M10" s="86" t="s">
        <v>39</v>
      </c>
      <c r="N10" s="86" t="s">
        <v>22</v>
      </c>
      <c r="O10" s="86" t="s">
        <v>40</v>
      </c>
      <c r="P10" s="86" t="s">
        <v>41</v>
      </c>
      <c r="Q10" s="105">
        <v>15</v>
      </c>
      <c r="R10" s="105">
        <v>16</v>
      </c>
      <c r="S10" s="130">
        <v>17</v>
      </c>
      <c r="T10" s="106"/>
      <c r="U10" s="106"/>
      <c r="V10" s="106"/>
      <c r="W10" s="106"/>
      <c r="X10" s="107"/>
      <c r="Y10" s="87"/>
    </row>
    <row r="11" spans="1:25" s="14" customFormat="1" ht="38.25" customHeight="1">
      <c r="A11" s="165" t="s">
        <v>129</v>
      </c>
      <c r="B11" s="165"/>
      <c r="C11" s="108">
        <f>C12+C21+C26+C33+C37+C42+C46+C55+C60+C65+C70+C77+C82</f>
        <v>4148</v>
      </c>
      <c r="D11" s="108">
        <f aca="true" t="shared" si="0" ref="D11:R11">D12+D21+D26+D33+D37+D42+D46+D55+D60+D65+D70+D77+D82</f>
        <v>2966</v>
      </c>
      <c r="E11" s="108">
        <f t="shared" si="0"/>
        <v>1182</v>
      </c>
      <c r="F11" s="108">
        <f t="shared" si="0"/>
        <v>10</v>
      </c>
      <c r="G11" s="108">
        <f t="shared" si="0"/>
        <v>0</v>
      </c>
      <c r="H11" s="108">
        <f t="shared" si="0"/>
        <v>4138</v>
      </c>
      <c r="I11" s="108">
        <f t="shared" si="0"/>
        <v>2568</v>
      </c>
      <c r="J11" s="108">
        <f t="shared" si="0"/>
        <v>682</v>
      </c>
      <c r="K11" s="108">
        <f t="shared" si="0"/>
        <v>6</v>
      </c>
      <c r="L11" s="108">
        <f t="shared" si="0"/>
        <v>1833</v>
      </c>
      <c r="M11" s="108">
        <f t="shared" si="0"/>
        <v>0</v>
      </c>
      <c r="N11" s="108">
        <f t="shared" si="0"/>
        <v>6</v>
      </c>
      <c r="O11" s="108">
        <f t="shared" si="0"/>
        <v>0</v>
      </c>
      <c r="P11" s="108">
        <f t="shared" si="0"/>
        <v>41</v>
      </c>
      <c r="Q11" s="108">
        <f t="shared" si="0"/>
        <v>1570</v>
      </c>
      <c r="R11" s="108">
        <f t="shared" si="0"/>
        <v>3450</v>
      </c>
      <c r="S11" s="131">
        <f>(J11+K11)/I11</f>
        <v>0.26791277258566976</v>
      </c>
      <c r="T11" s="109"/>
      <c r="U11" s="109"/>
      <c r="V11" s="146">
        <v>2966</v>
      </c>
      <c r="W11" s="146">
        <f>D11-V11</f>
        <v>0</v>
      </c>
      <c r="X11" s="110"/>
      <c r="Y11" s="110">
        <f>C11-F11-G11-H11</f>
        <v>0</v>
      </c>
    </row>
    <row r="12" spans="1:25" s="17" customFormat="1" ht="24.75" customHeight="1">
      <c r="A12" s="122" t="s">
        <v>0</v>
      </c>
      <c r="B12" s="123" t="s">
        <v>145</v>
      </c>
      <c r="C12" s="108">
        <f>SUM(C13:C20)</f>
        <v>94</v>
      </c>
      <c r="D12" s="108">
        <f aca="true" t="shared" si="1" ref="D12:R12">SUM(D13:D20)</f>
        <v>74</v>
      </c>
      <c r="E12" s="108">
        <f t="shared" si="1"/>
        <v>20</v>
      </c>
      <c r="F12" s="108">
        <f t="shared" si="1"/>
        <v>1</v>
      </c>
      <c r="G12" s="108">
        <f t="shared" si="1"/>
        <v>0</v>
      </c>
      <c r="H12" s="108">
        <f t="shared" si="1"/>
        <v>93</v>
      </c>
      <c r="I12" s="108">
        <f t="shared" si="1"/>
        <v>55</v>
      </c>
      <c r="J12" s="108">
        <f t="shared" si="1"/>
        <v>12</v>
      </c>
      <c r="K12" s="108">
        <f t="shared" si="1"/>
        <v>1</v>
      </c>
      <c r="L12" s="108">
        <f t="shared" si="1"/>
        <v>42</v>
      </c>
      <c r="M12" s="108">
        <f t="shared" si="1"/>
        <v>0</v>
      </c>
      <c r="N12" s="108">
        <f t="shared" si="1"/>
        <v>0</v>
      </c>
      <c r="O12" s="108">
        <f t="shared" si="1"/>
        <v>0</v>
      </c>
      <c r="P12" s="108">
        <f t="shared" si="1"/>
        <v>0</v>
      </c>
      <c r="Q12" s="108">
        <f t="shared" si="1"/>
        <v>38</v>
      </c>
      <c r="R12" s="108">
        <f t="shared" si="1"/>
        <v>80</v>
      </c>
      <c r="S12" s="131">
        <f aca="true" t="shared" si="2" ref="S12:S75">(J12+K12)/I12</f>
        <v>0.23636363636363636</v>
      </c>
      <c r="T12" s="134" t="s">
        <v>0</v>
      </c>
      <c r="U12" s="135" t="s">
        <v>164</v>
      </c>
      <c r="V12" s="141">
        <v>74</v>
      </c>
      <c r="W12" s="146">
        <f aca="true" t="shared" si="3" ref="W12:W75">D12-V12</f>
        <v>0</v>
      </c>
      <c r="X12" s="111">
        <f>+C12-F12-G12-H12</f>
        <v>0</v>
      </c>
      <c r="Y12" s="110">
        <f>C12-F12-G12-H12</f>
        <v>0</v>
      </c>
    </row>
    <row r="13" spans="1:25" s="18" customFormat="1" ht="24.75" customHeight="1">
      <c r="A13" s="125" t="s">
        <v>7</v>
      </c>
      <c r="B13" s="124" t="s">
        <v>128</v>
      </c>
      <c r="C13" s="118">
        <v>2</v>
      </c>
      <c r="D13" s="118">
        <v>0</v>
      </c>
      <c r="E13" s="118">
        <v>2</v>
      </c>
      <c r="F13" s="118">
        <v>0</v>
      </c>
      <c r="G13" s="118"/>
      <c r="H13" s="118">
        <v>2</v>
      </c>
      <c r="I13" s="118">
        <v>2</v>
      </c>
      <c r="J13" s="118">
        <v>2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31">
        <f t="shared" si="2"/>
        <v>1</v>
      </c>
      <c r="T13" s="134" t="s">
        <v>7</v>
      </c>
      <c r="U13" s="136" t="s">
        <v>128</v>
      </c>
      <c r="V13" s="142">
        <v>0</v>
      </c>
      <c r="W13" s="146">
        <f t="shared" si="3"/>
        <v>0</v>
      </c>
      <c r="X13" s="111">
        <v>0</v>
      </c>
      <c r="Y13" s="110"/>
    </row>
    <row r="14" spans="1:25" s="19" customFormat="1" ht="24.75" customHeight="1">
      <c r="A14" s="125" t="s">
        <v>8</v>
      </c>
      <c r="B14" s="124" t="s">
        <v>104</v>
      </c>
      <c r="C14" s="118">
        <v>4</v>
      </c>
      <c r="D14" s="118">
        <v>1</v>
      </c>
      <c r="E14" s="118">
        <v>3</v>
      </c>
      <c r="F14" s="118">
        <v>0</v>
      </c>
      <c r="G14" s="118">
        <v>0</v>
      </c>
      <c r="H14" s="118">
        <v>4</v>
      </c>
      <c r="I14" s="118">
        <v>4</v>
      </c>
      <c r="J14" s="118">
        <v>2</v>
      </c>
      <c r="K14" s="118">
        <v>0</v>
      </c>
      <c r="L14" s="118">
        <v>2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2</v>
      </c>
      <c r="S14" s="131">
        <f t="shared" si="2"/>
        <v>0.5</v>
      </c>
      <c r="T14" s="134" t="s">
        <v>8</v>
      </c>
      <c r="U14" s="136" t="s">
        <v>104</v>
      </c>
      <c r="V14" s="142">
        <v>1</v>
      </c>
      <c r="W14" s="146">
        <f t="shared" si="3"/>
        <v>0</v>
      </c>
      <c r="X14" s="111">
        <v>0</v>
      </c>
      <c r="Y14" s="110"/>
    </row>
    <row r="15" spans="1:25" s="19" customFormat="1" ht="24.75" customHeight="1">
      <c r="A15" s="125" t="s">
        <v>9</v>
      </c>
      <c r="B15" s="124" t="s">
        <v>131</v>
      </c>
      <c r="C15" s="118">
        <v>2</v>
      </c>
      <c r="D15" s="118">
        <v>0</v>
      </c>
      <c r="E15" s="118">
        <v>2</v>
      </c>
      <c r="F15" s="118">
        <v>0</v>
      </c>
      <c r="G15" s="118">
        <v>0</v>
      </c>
      <c r="H15" s="118">
        <v>2</v>
      </c>
      <c r="I15" s="118">
        <v>2</v>
      </c>
      <c r="J15" s="118">
        <v>2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31">
        <f t="shared" si="2"/>
        <v>1</v>
      </c>
      <c r="T15" s="134" t="s">
        <v>9</v>
      </c>
      <c r="U15" s="136" t="s">
        <v>165</v>
      </c>
      <c r="V15" s="142">
        <v>0</v>
      </c>
      <c r="W15" s="146">
        <f t="shared" si="3"/>
        <v>0</v>
      </c>
      <c r="X15" s="111">
        <v>0</v>
      </c>
      <c r="Y15" s="110"/>
    </row>
    <row r="16" spans="1:25" s="19" customFormat="1" ht="24.75" customHeight="1">
      <c r="A16" s="125" t="s">
        <v>10</v>
      </c>
      <c r="B16" s="124" t="s">
        <v>132</v>
      </c>
      <c r="C16" s="118">
        <v>21</v>
      </c>
      <c r="D16" s="118">
        <v>17</v>
      </c>
      <c r="E16" s="118">
        <v>4</v>
      </c>
      <c r="F16" s="118">
        <v>0</v>
      </c>
      <c r="G16" s="118">
        <v>0</v>
      </c>
      <c r="H16" s="118">
        <v>21</v>
      </c>
      <c r="I16" s="118">
        <v>14</v>
      </c>
      <c r="J16" s="118">
        <v>0</v>
      </c>
      <c r="K16" s="118">
        <v>0</v>
      </c>
      <c r="L16" s="118">
        <v>14</v>
      </c>
      <c r="M16" s="118">
        <v>0</v>
      </c>
      <c r="N16" s="118">
        <v>0</v>
      </c>
      <c r="O16" s="118">
        <v>0</v>
      </c>
      <c r="P16" s="118">
        <v>0</v>
      </c>
      <c r="Q16" s="118">
        <v>7</v>
      </c>
      <c r="R16" s="118">
        <v>21</v>
      </c>
      <c r="S16" s="131">
        <f t="shared" si="2"/>
        <v>0</v>
      </c>
      <c r="T16" s="134" t="s">
        <v>10</v>
      </c>
      <c r="U16" s="136" t="s">
        <v>132</v>
      </c>
      <c r="V16" s="142">
        <v>17</v>
      </c>
      <c r="W16" s="146">
        <f t="shared" si="3"/>
        <v>0</v>
      </c>
      <c r="X16" s="111">
        <v>0</v>
      </c>
      <c r="Y16" s="110"/>
    </row>
    <row r="17" spans="1:25" s="20" customFormat="1" ht="24.75" customHeight="1">
      <c r="A17" s="125" t="s">
        <v>24</v>
      </c>
      <c r="B17" s="124" t="s">
        <v>133</v>
      </c>
      <c r="C17" s="118">
        <v>12</v>
      </c>
      <c r="D17" s="118">
        <v>12</v>
      </c>
      <c r="E17" s="118">
        <v>0</v>
      </c>
      <c r="F17" s="118">
        <v>0</v>
      </c>
      <c r="G17" s="118"/>
      <c r="H17" s="118">
        <v>12</v>
      </c>
      <c r="I17" s="118">
        <v>6</v>
      </c>
      <c r="J17" s="118">
        <v>0</v>
      </c>
      <c r="K17" s="118"/>
      <c r="L17" s="118">
        <v>6</v>
      </c>
      <c r="M17" s="118"/>
      <c r="N17" s="118"/>
      <c r="O17" s="118"/>
      <c r="P17" s="118"/>
      <c r="Q17" s="118">
        <v>6</v>
      </c>
      <c r="R17" s="118">
        <v>12</v>
      </c>
      <c r="S17" s="131">
        <f t="shared" si="2"/>
        <v>0</v>
      </c>
      <c r="T17" s="134" t="s">
        <v>24</v>
      </c>
      <c r="U17" s="136" t="s">
        <v>133</v>
      </c>
      <c r="V17" s="142">
        <v>12</v>
      </c>
      <c r="W17" s="146">
        <f t="shared" si="3"/>
        <v>0</v>
      </c>
      <c r="X17" s="111">
        <v>0</v>
      </c>
      <c r="Y17" s="110"/>
    </row>
    <row r="18" spans="1:25" s="21" customFormat="1" ht="24.75" customHeight="1">
      <c r="A18" s="125" t="s">
        <v>25</v>
      </c>
      <c r="B18" s="124" t="s">
        <v>118</v>
      </c>
      <c r="C18" s="118">
        <v>4</v>
      </c>
      <c r="D18" s="118">
        <v>2</v>
      </c>
      <c r="E18" s="118">
        <v>2</v>
      </c>
      <c r="F18" s="118">
        <v>0</v>
      </c>
      <c r="G18" s="118"/>
      <c r="H18" s="118">
        <v>4</v>
      </c>
      <c r="I18" s="118">
        <v>2</v>
      </c>
      <c r="J18" s="118">
        <v>2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2</v>
      </c>
      <c r="R18" s="118">
        <v>2</v>
      </c>
      <c r="S18" s="131">
        <f t="shared" si="2"/>
        <v>1</v>
      </c>
      <c r="T18" s="134" t="s">
        <v>25</v>
      </c>
      <c r="U18" s="136" t="s">
        <v>118</v>
      </c>
      <c r="V18" s="142">
        <v>2</v>
      </c>
      <c r="W18" s="146">
        <f t="shared" si="3"/>
        <v>0</v>
      </c>
      <c r="X18" s="111">
        <v>0</v>
      </c>
      <c r="Y18" s="110"/>
    </row>
    <row r="19" spans="1:25" s="21" customFormat="1" ht="24.75" customHeight="1">
      <c r="A19" s="125" t="s">
        <v>26</v>
      </c>
      <c r="B19" s="126" t="s">
        <v>117</v>
      </c>
      <c r="C19" s="118">
        <v>25</v>
      </c>
      <c r="D19" s="118">
        <v>21</v>
      </c>
      <c r="E19" s="118">
        <v>4</v>
      </c>
      <c r="F19" s="118">
        <v>0</v>
      </c>
      <c r="G19" s="118"/>
      <c r="H19" s="118">
        <v>25</v>
      </c>
      <c r="I19" s="118">
        <v>15</v>
      </c>
      <c r="J19" s="118">
        <v>0</v>
      </c>
      <c r="K19" s="118">
        <v>0</v>
      </c>
      <c r="L19" s="118">
        <v>15</v>
      </c>
      <c r="M19" s="118">
        <v>0</v>
      </c>
      <c r="N19" s="118">
        <v>0</v>
      </c>
      <c r="O19" s="118">
        <v>0</v>
      </c>
      <c r="P19" s="118">
        <v>0</v>
      </c>
      <c r="Q19" s="118">
        <v>10</v>
      </c>
      <c r="R19" s="118">
        <v>25</v>
      </c>
      <c r="S19" s="131">
        <f t="shared" si="2"/>
        <v>0</v>
      </c>
      <c r="T19" s="137" t="s">
        <v>26</v>
      </c>
      <c r="U19" s="138" t="s">
        <v>117</v>
      </c>
      <c r="V19" s="143">
        <v>21</v>
      </c>
      <c r="W19" s="146">
        <f t="shared" si="3"/>
        <v>0</v>
      </c>
      <c r="X19" s="111">
        <v>0</v>
      </c>
      <c r="Y19" s="110"/>
    </row>
    <row r="20" spans="1:25" s="21" customFormat="1" ht="24.75" customHeight="1">
      <c r="A20" s="125" t="s">
        <v>27</v>
      </c>
      <c r="B20" s="126" t="s">
        <v>106</v>
      </c>
      <c r="C20" s="118">
        <v>24</v>
      </c>
      <c r="D20" s="118">
        <v>21</v>
      </c>
      <c r="E20" s="118">
        <v>3</v>
      </c>
      <c r="F20" s="118">
        <v>1</v>
      </c>
      <c r="G20" s="118"/>
      <c r="H20" s="118">
        <v>23</v>
      </c>
      <c r="I20" s="118">
        <v>10</v>
      </c>
      <c r="J20" s="118">
        <v>4</v>
      </c>
      <c r="K20" s="118">
        <v>1</v>
      </c>
      <c r="L20" s="118">
        <v>5</v>
      </c>
      <c r="M20" s="118">
        <v>0</v>
      </c>
      <c r="N20" s="118">
        <v>0</v>
      </c>
      <c r="O20" s="118">
        <v>0</v>
      </c>
      <c r="P20" s="118">
        <v>0</v>
      </c>
      <c r="Q20" s="118">
        <v>13</v>
      </c>
      <c r="R20" s="118">
        <v>18</v>
      </c>
      <c r="S20" s="131">
        <f t="shared" si="2"/>
        <v>0.5</v>
      </c>
      <c r="T20" s="137" t="s">
        <v>27</v>
      </c>
      <c r="U20" s="138" t="s">
        <v>106</v>
      </c>
      <c r="V20" s="143">
        <v>21</v>
      </c>
      <c r="W20" s="146">
        <f t="shared" si="3"/>
        <v>0</v>
      </c>
      <c r="X20" s="111">
        <v>0</v>
      </c>
      <c r="Y20" s="110"/>
    </row>
    <row r="21" spans="1:25" s="11" customFormat="1" ht="24.75" customHeight="1">
      <c r="A21" s="122" t="s">
        <v>1</v>
      </c>
      <c r="B21" s="127" t="s">
        <v>146</v>
      </c>
      <c r="C21" s="108">
        <f>SUM(C22:C25)</f>
        <v>274</v>
      </c>
      <c r="D21" s="108">
        <f aca="true" t="shared" si="4" ref="D21:R21">SUM(D22:D25)</f>
        <v>159</v>
      </c>
      <c r="E21" s="108">
        <f t="shared" si="4"/>
        <v>115</v>
      </c>
      <c r="F21" s="108">
        <f t="shared" si="4"/>
        <v>0</v>
      </c>
      <c r="G21" s="108">
        <f t="shared" si="4"/>
        <v>0</v>
      </c>
      <c r="H21" s="108">
        <f t="shared" si="4"/>
        <v>274</v>
      </c>
      <c r="I21" s="108">
        <f t="shared" si="4"/>
        <v>202</v>
      </c>
      <c r="J21" s="108">
        <f t="shared" si="4"/>
        <v>67</v>
      </c>
      <c r="K21" s="108">
        <f t="shared" si="4"/>
        <v>0</v>
      </c>
      <c r="L21" s="108">
        <f t="shared" si="4"/>
        <v>135</v>
      </c>
      <c r="M21" s="108">
        <f t="shared" si="4"/>
        <v>0</v>
      </c>
      <c r="N21" s="108">
        <f t="shared" si="4"/>
        <v>0</v>
      </c>
      <c r="O21" s="108">
        <f t="shared" si="4"/>
        <v>0</v>
      </c>
      <c r="P21" s="108">
        <f t="shared" si="4"/>
        <v>0</v>
      </c>
      <c r="Q21" s="108">
        <f t="shared" si="4"/>
        <v>72</v>
      </c>
      <c r="R21" s="108">
        <f t="shared" si="4"/>
        <v>207</v>
      </c>
      <c r="S21" s="131">
        <f t="shared" si="2"/>
        <v>0.3316831683168317</v>
      </c>
      <c r="T21" s="134" t="s">
        <v>1</v>
      </c>
      <c r="U21" s="139" t="s">
        <v>166</v>
      </c>
      <c r="V21" s="144">
        <v>159</v>
      </c>
      <c r="W21" s="146">
        <f t="shared" si="3"/>
        <v>0</v>
      </c>
      <c r="X21" s="112">
        <f>+C21-F21-G21-H21</f>
        <v>0</v>
      </c>
      <c r="Y21" s="110">
        <f>C21-F21-G21-H21</f>
        <v>0</v>
      </c>
    </row>
    <row r="22" spans="1:25" s="5" customFormat="1" ht="24.75" customHeight="1">
      <c r="A22" s="125" t="s">
        <v>7</v>
      </c>
      <c r="B22" s="128" t="s">
        <v>65</v>
      </c>
      <c r="C22" s="118">
        <v>113</v>
      </c>
      <c r="D22" s="118">
        <v>25</v>
      </c>
      <c r="E22" s="118">
        <v>88</v>
      </c>
      <c r="F22" s="118">
        <v>0</v>
      </c>
      <c r="G22" s="118"/>
      <c r="H22" s="118">
        <v>113</v>
      </c>
      <c r="I22" s="118">
        <v>99</v>
      </c>
      <c r="J22" s="118">
        <v>53</v>
      </c>
      <c r="K22" s="118">
        <v>0</v>
      </c>
      <c r="L22" s="118">
        <v>46</v>
      </c>
      <c r="M22" s="118"/>
      <c r="N22" s="118">
        <v>0</v>
      </c>
      <c r="O22" s="118">
        <v>0</v>
      </c>
      <c r="P22" s="118">
        <v>0</v>
      </c>
      <c r="Q22" s="118">
        <v>14</v>
      </c>
      <c r="R22" s="118">
        <v>60</v>
      </c>
      <c r="S22" s="131">
        <f t="shared" si="2"/>
        <v>0.5353535353535354</v>
      </c>
      <c r="T22" s="134" t="s">
        <v>7</v>
      </c>
      <c r="U22" s="140" t="s">
        <v>65</v>
      </c>
      <c r="V22" s="145">
        <v>25</v>
      </c>
      <c r="W22" s="146">
        <f t="shared" si="3"/>
        <v>0</v>
      </c>
      <c r="X22" s="112">
        <v>0</v>
      </c>
      <c r="Y22" s="110">
        <v>0</v>
      </c>
    </row>
    <row r="23" spans="1:25" s="12" customFormat="1" ht="24.75" customHeight="1">
      <c r="A23" s="125" t="s">
        <v>8</v>
      </c>
      <c r="B23" s="128" t="s">
        <v>66</v>
      </c>
      <c r="C23" s="118">
        <v>72</v>
      </c>
      <c r="D23" s="118">
        <v>64</v>
      </c>
      <c r="E23" s="118">
        <v>8</v>
      </c>
      <c r="F23" s="118"/>
      <c r="G23" s="118"/>
      <c r="H23" s="118">
        <v>72</v>
      </c>
      <c r="I23" s="118">
        <v>58</v>
      </c>
      <c r="J23" s="118">
        <v>10</v>
      </c>
      <c r="K23" s="118">
        <v>0</v>
      </c>
      <c r="L23" s="118">
        <v>48</v>
      </c>
      <c r="M23" s="118">
        <v>0</v>
      </c>
      <c r="N23" s="118">
        <v>0</v>
      </c>
      <c r="O23" s="118">
        <v>0</v>
      </c>
      <c r="P23" s="118">
        <v>0</v>
      </c>
      <c r="Q23" s="118">
        <v>14</v>
      </c>
      <c r="R23" s="118">
        <v>62</v>
      </c>
      <c r="S23" s="131">
        <f t="shared" si="2"/>
        <v>0.1724137931034483</v>
      </c>
      <c r="T23" s="134" t="s">
        <v>8</v>
      </c>
      <c r="U23" s="140" t="s">
        <v>66</v>
      </c>
      <c r="V23" s="145">
        <v>64</v>
      </c>
      <c r="W23" s="146">
        <f t="shared" si="3"/>
        <v>0</v>
      </c>
      <c r="X23" s="112">
        <v>0</v>
      </c>
      <c r="Y23" s="110"/>
    </row>
    <row r="24" spans="1:25" s="12" customFormat="1" ht="24.75" customHeight="1">
      <c r="A24" s="125" t="s">
        <v>9</v>
      </c>
      <c r="B24" s="128" t="s">
        <v>67</v>
      </c>
      <c r="C24" s="118">
        <v>31</v>
      </c>
      <c r="D24" s="118">
        <v>21</v>
      </c>
      <c r="E24" s="118">
        <v>10</v>
      </c>
      <c r="F24" s="118"/>
      <c r="G24" s="118"/>
      <c r="H24" s="118">
        <v>31</v>
      </c>
      <c r="I24" s="118">
        <v>23</v>
      </c>
      <c r="J24" s="118">
        <v>4</v>
      </c>
      <c r="K24" s="118">
        <v>0</v>
      </c>
      <c r="L24" s="118">
        <v>19</v>
      </c>
      <c r="M24" s="118">
        <v>0</v>
      </c>
      <c r="N24" s="118">
        <v>0</v>
      </c>
      <c r="O24" s="118">
        <v>0</v>
      </c>
      <c r="P24" s="118">
        <v>0</v>
      </c>
      <c r="Q24" s="118">
        <v>8</v>
      </c>
      <c r="R24" s="118">
        <v>27</v>
      </c>
      <c r="S24" s="131">
        <f t="shared" si="2"/>
        <v>0.17391304347826086</v>
      </c>
      <c r="T24" s="134" t="s">
        <v>9</v>
      </c>
      <c r="U24" s="140" t="s">
        <v>67</v>
      </c>
      <c r="V24" s="145">
        <v>21</v>
      </c>
      <c r="W24" s="146">
        <f t="shared" si="3"/>
        <v>0</v>
      </c>
      <c r="X24" s="112">
        <v>0</v>
      </c>
      <c r="Y24" s="110"/>
    </row>
    <row r="25" spans="1:25" s="12" customFormat="1" ht="24.75" customHeight="1">
      <c r="A25" s="125" t="s">
        <v>10</v>
      </c>
      <c r="B25" s="128" t="s">
        <v>68</v>
      </c>
      <c r="C25" s="118">
        <v>58</v>
      </c>
      <c r="D25" s="118">
        <v>49</v>
      </c>
      <c r="E25" s="118">
        <v>9</v>
      </c>
      <c r="F25" s="118">
        <v>0</v>
      </c>
      <c r="G25" s="118"/>
      <c r="H25" s="118">
        <v>58</v>
      </c>
      <c r="I25" s="118">
        <v>22</v>
      </c>
      <c r="J25" s="118">
        <v>0</v>
      </c>
      <c r="K25" s="118">
        <v>0</v>
      </c>
      <c r="L25" s="118">
        <v>22</v>
      </c>
      <c r="M25" s="118">
        <v>0</v>
      </c>
      <c r="N25" s="118">
        <v>0</v>
      </c>
      <c r="O25" s="118">
        <v>0</v>
      </c>
      <c r="P25" s="118">
        <v>0</v>
      </c>
      <c r="Q25" s="118">
        <v>36</v>
      </c>
      <c r="R25" s="118">
        <v>58</v>
      </c>
      <c r="S25" s="131">
        <f t="shared" si="2"/>
        <v>0</v>
      </c>
      <c r="T25" s="134" t="s">
        <v>10</v>
      </c>
      <c r="U25" s="140" t="s">
        <v>68</v>
      </c>
      <c r="V25" s="145">
        <v>49</v>
      </c>
      <c r="W25" s="146">
        <f t="shared" si="3"/>
        <v>0</v>
      </c>
      <c r="X25" s="112">
        <v>0</v>
      </c>
      <c r="Y25" s="110"/>
    </row>
    <row r="26" spans="1:25" s="11" customFormat="1" ht="24.75" customHeight="1">
      <c r="A26" s="122" t="s">
        <v>1</v>
      </c>
      <c r="B26" s="127" t="s">
        <v>147</v>
      </c>
      <c r="C26" s="108">
        <f>SUM(C27:C32)</f>
        <v>459</v>
      </c>
      <c r="D26" s="108">
        <f aca="true" t="shared" si="5" ref="D26:R26">SUM(D27:D32)</f>
        <v>347</v>
      </c>
      <c r="E26" s="108">
        <f t="shared" si="5"/>
        <v>112</v>
      </c>
      <c r="F26" s="108">
        <f t="shared" si="5"/>
        <v>0</v>
      </c>
      <c r="G26" s="108">
        <f t="shared" si="5"/>
        <v>0</v>
      </c>
      <c r="H26" s="108">
        <f t="shared" si="5"/>
        <v>459</v>
      </c>
      <c r="I26" s="108">
        <f t="shared" si="5"/>
        <v>282</v>
      </c>
      <c r="J26" s="108">
        <f t="shared" si="5"/>
        <v>10</v>
      </c>
      <c r="K26" s="108">
        <f t="shared" si="5"/>
        <v>0</v>
      </c>
      <c r="L26" s="108">
        <f t="shared" si="5"/>
        <v>268</v>
      </c>
      <c r="M26" s="108">
        <f t="shared" si="5"/>
        <v>0</v>
      </c>
      <c r="N26" s="108">
        <f t="shared" si="5"/>
        <v>0</v>
      </c>
      <c r="O26" s="108">
        <f t="shared" si="5"/>
        <v>0</v>
      </c>
      <c r="P26" s="108">
        <f t="shared" si="5"/>
        <v>4</v>
      </c>
      <c r="Q26" s="108">
        <f t="shared" si="5"/>
        <v>177</v>
      </c>
      <c r="R26" s="108">
        <f t="shared" si="5"/>
        <v>449</v>
      </c>
      <c r="S26" s="131">
        <f t="shared" si="2"/>
        <v>0.03546099290780142</v>
      </c>
      <c r="T26" s="134" t="s">
        <v>1</v>
      </c>
      <c r="U26" s="139" t="s">
        <v>167</v>
      </c>
      <c r="V26" s="144">
        <v>347</v>
      </c>
      <c r="W26" s="146">
        <f t="shared" si="3"/>
        <v>0</v>
      </c>
      <c r="X26" s="112">
        <f>+C26-F26-G26-H26</f>
        <v>0</v>
      </c>
      <c r="Y26" s="110">
        <f>C26-F26-G26-H26</f>
        <v>0</v>
      </c>
    </row>
    <row r="27" spans="1:25" s="5" customFormat="1" ht="24.75" customHeight="1">
      <c r="A27" s="125" t="s">
        <v>7</v>
      </c>
      <c r="B27" s="128" t="s">
        <v>69</v>
      </c>
      <c r="C27" s="118">
        <v>10</v>
      </c>
      <c r="D27" s="118">
        <v>4</v>
      </c>
      <c r="E27" s="118">
        <v>6</v>
      </c>
      <c r="F27" s="118">
        <v>0</v>
      </c>
      <c r="G27" s="118"/>
      <c r="H27" s="118">
        <v>10</v>
      </c>
      <c r="I27" s="118">
        <v>8</v>
      </c>
      <c r="J27" s="118">
        <v>0</v>
      </c>
      <c r="K27" s="118"/>
      <c r="L27" s="118">
        <v>8</v>
      </c>
      <c r="M27" s="118"/>
      <c r="N27" s="118"/>
      <c r="O27" s="118"/>
      <c r="P27" s="118">
        <v>0</v>
      </c>
      <c r="Q27" s="118">
        <v>2</v>
      </c>
      <c r="R27" s="118">
        <v>10</v>
      </c>
      <c r="S27" s="131">
        <f t="shared" si="2"/>
        <v>0</v>
      </c>
      <c r="T27" s="134" t="s">
        <v>7</v>
      </c>
      <c r="U27" s="140" t="s">
        <v>69</v>
      </c>
      <c r="V27" s="145">
        <v>4</v>
      </c>
      <c r="W27" s="146">
        <f t="shared" si="3"/>
        <v>0</v>
      </c>
      <c r="X27" s="112">
        <v>0</v>
      </c>
      <c r="Y27" s="110"/>
    </row>
    <row r="28" spans="1:25" s="12" customFormat="1" ht="24.75" customHeight="1">
      <c r="A28" s="125" t="s">
        <v>8</v>
      </c>
      <c r="B28" s="128" t="s">
        <v>96</v>
      </c>
      <c r="C28" s="118">
        <v>68</v>
      </c>
      <c r="D28" s="118">
        <v>42</v>
      </c>
      <c r="E28" s="118">
        <v>26</v>
      </c>
      <c r="F28" s="118"/>
      <c r="G28" s="118"/>
      <c r="H28" s="118">
        <v>68</v>
      </c>
      <c r="I28" s="118">
        <v>43</v>
      </c>
      <c r="J28" s="118">
        <v>2</v>
      </c>
      <c r="K28" s="118">
        <v>0</v>
      </c>
      <c r="L28" s="118">
        <v>37</v>
      </c>
      <c r="M28" s="118">
        <v>0</v>
      </c>
      <c r="N28" s="118"/>
      <c r="O28" s="118"/>
      <c r="P28" s="118">
        <v>4</v>
      </c>
      <c r="Q28" s="118">
        <v>25</v>
      </c>
      <c r="R28" s="118">
        <v>66</v>
      </c>
      <c r="S28" s="131">
        <f t="shared" si="2"/>
        <v>0.046511627906976744</v>
      </c>
      <c r="T28" s="134" t="s">
        <v>8</v>
      </c>
      <c r="U28" s="140" t="s">
        <v>96</v>
      </c>
      <c r="V28" s="145">
        <v>42</v>
      </c>
      <c r="W28" s="146">
        <f t="shared" si="3"/>
        <v>0</v>
      </c>
      <c r="X28" s="112">
        <v>0</v>
      </c>
      <c r="Y28" s="110"/>
    </row>
    <row r="29" spans="1:25" s="12" customFormat="1" ht="24.75" customHeight="1">
      <c r="A29" s="125" t="s">
        <v>9</v>
      </c>
      <c r="B29" s="128" t="s">
        <v>71</v>
      </c>
      <c r="C29" s="118">
        <v>80</v>
      </c>
      <c r="D29" s="118">
        <v>68</v>
      </c>
      <c r="E29" s="118">
        <v>12</v>
      </c>
      <c r="F29" s="118"/>
      <c r="G29" s="118"/>
      <c r="H29" s="118">
        <v>80</v>
      </c>
      <c r="I29" s="118">
        <v>32</v>
      </c>
      <c r="J29" s="118">
        <v>2</v>
      </c>
      <c r="K29" s="118">
        <v>0</v>
      </c>
      <c r="L29" s="118">
        <v>30</v>
      </c>
      <c r="M29" s="118"/>
      <c r="N29" s="118"/>
      <c r="O29" s="118"/>
      <c r="P29" s="118">
        <v>0</v>
      </c>
      <c r="Q29" s="118">
        <v>48</v>
      </c>
      <c r="R29" s="118">
        <v>78</v>
      </c>
      <c r="S29" s="131">
        <f t="shared" si="2"/>
        <v>0.0625</v>
      </c>
      <c r="T29" s="134" t="s">
        <v>9</v>
      </c>
      <c r="U29" s="140" t="s">
        <v>71</v>
      </c>
      <c r="V29" s="145">
        <v>68</v>
      </c>
      <c r="W29" s="146">
        <f t="shared" si="3"/>
        <v>0</v>
      </c>
      <c r="X29" s="112">
        <v>0</v>
      </c>
      <c r="Y29" s="110"/>
    </row>
    <row r="30" spans="1:25" s="12" customFormat="1" ht="24.75" customHeight="1">
      <c r="A30" s="125" t="s">
        <v>10</v>
      </c>
      <c r="B30" s="128" t="s">
        <v>72</v>
      </c>
      <c r="C30" s="118">
        <v>108</v>
      </c>
      <c r="D30" s="118">
        <v>85</v>
      </c>
      <c r="E30" s="118">
        <v>23</v>
      </c>
      <c r="F30" s="118">
        <v>0</v>
      </c>
      <c r="G30" s="118"/>
      <c r="H30" s="118">
        <v>108</v>
      </c>
      <c r="I30" s="118">
        <v>57</v>
      </c>
      <c r="J30" s="118">
        <v>2</v>
      </c>
      <c r="K30" s="118">
        <v>0</v>
      </c>
      <c r="L30" s="118">
        <v>55</v>
      </c>
      <c r="M30" s="118"/>
      <c r="N30" s="118"/>
      <c r="O30" s="118"/>
      <c r="P30" s="118">
        <v>0</v>
      </c>
      <c r="Q30" s="118">
        <v>51</v>
      </c>
      <c r="R30" s="118">
        <v>106</v>
      </c>
      <c r="S30" s="131">
        <f t="shared" si="2"/>
        <v>0.03508771929824561</v>
      </c>
      <c r="T30" s="134"/>
      <c r="U30" s="140" t="s">
        <v>72</v>
      </c>
      <c r="V30" s="145">
        <v>85</v>
      </c>
      <c r="W30" s="146">
        <f t="shared" si="3"/>
        <v>0</v>
      </c>
      <c r="X30" s="112">
        <v>0</v>
      </c>
      <c r="Y30" s="110"/>
    </row>
    <row r="31" spans="1:25" s="12" customFormat="1" ht="24.75" customHeight="1">
      <c r="A31" s="125" t="s">
        <v>24</v>
      </c>
      <c r="B31" s="128" t="s">
        <v>116</v>
      </c>
      <c r="C31" s="118">
        <v>119</v>
      </c>
      <c r="D31" s="118">
        <v>88</v>
      </c>
      <c r="E31" s="118">
        <v>31</v>
      </c>
      <c r="F31" s="118">
        <v>0</v>
      </c>
      <c r="G31" s="118"/>
      <c r="H31" s="118">
        <v>119</v>
      </c>
      <c r="I31" s="118">
        <v>85</v>
      </c>
      <c r="J31" s="118">
        <v>3</v>
      </c>
      <c r="K31" s="118">
        <v>0</v>
      </c>
      <c r="L31" s="118">
        <v>82</v>
      </c>
      <c r="M31" s="118"/>
      <c r="N31" s="118"/>
      <c r="O31" s="118"/>
      <c r="P31" s="118">
        <v>0</v>
      </c>
      <c r="Q31" s="118">
        <v>34</v>
      </c>
      <c r="R31" s="118">
        <v>116</v>
      </c>
      <c r="S31" s="131">
        <f t="shared" si="2"/>
        <v>0.03529411764705882</v>
      </c>
      <c r="T31" s="134" t="s">
        <v>10</v>
      </c>
      <c r="U31" s="140" t="s">
        <v>116</v>
      </c>
      <c r="V31" s="145">
        <v>88</v>
      </c>
      <c r="W31" s="146">
        <f t="shared" si="3"/>
        <v>0</v>
      </c>
      <c r="X31" s="112"/>
      <c r="Y31" s="110"/>
    </row>
    <row r="32" spans="1:25" s="13" customFormat="1" ht="24.75" customHeight="1">
      <c r="A32" s="125" t="s">
        <v>25</v>
      </c>
      <c r="B32" s="128" t="s">
        <v>73</v>
      </c>
      <c r="C32" s="118">
        <v>74</v>
      </c>
      <c r="D32" s="118">
        <v>60</v>
      </c>
      <c r="E32" s="118">
        <v>14</v>
      </c>
      <c r="F32" s="118">
        <v>0</v>
      </c>
      <c r="G32" s="118"/>
      <c r="H32" s="118">
        <v>74</v>
      </c>
      <c r="I32" s="118">
        <v>57</v>
      </c>
      <c r="J32" s="118">
        <v>1</v>
      </c>
      <c r="K32" s="118">
        <v>0</v>
      </c>
      <c r="L32" s="118">
        <v>56</v>
      </c>
      <c r="M32" s="118"/>
      <c r="N32" s="118"/>
      <c r="O32" s="118"/>
      <c r="P32" s="118">
        <v>0</v>
      </c>
      <c r="Q32" s="118">
        <v>17</v>
      </c>
      <c r="R32" s="118">
        <v>73</v>
      </c>
      <c r="S32" s="131">
        <f t="shared" si="2"/>
        <v>0.017543859649122806</v>
      </c>
      <c r="T32" s="134" t="s">
        <v>24</v>
      </c>
      <c r="U32" s="140" t="s">
        <v>73</v>
      </c>
      <c r="V32" s="145">
        <v>60</v>
      </c>
      <c r="W32" s="146">
        <f t="shared" si="3"/>
        <v>0</v>
      </c>
      <c r="X32" s="112">
        <v>0</v>
      </c>
      <c r="Y32" s="110"/>
    </row>
    <row r="33" spans="1:25" s="11" customFormat="1" ht="24.75" customHeight="1">
      <c r="A33" s="122" t="s">
        <v>3</v>
      </c>
      <c r="B33" s="127" t="s">
        <v>148</v>
      </c>
      <c r="C33" s="108">
        <f>SUM(C34:C36)</f>
        <v>205</v>
      </c>
      <c r="D33" s="108">
        <f aca="true" t="shared" si="6" ref="D33:R33">SUM(D34:D36)</f>
        <v>153</v>
      </c>
      <c r="E33" s="108">
        <f t="shared" si="6"/>
        <v>52</v>
      </c>
      <c r="F33" s="108">
        <f t="shared" si="6"/>
        <v>0</v>
      </c>
      <c r="G33" s="108">
        <f t="shared" si="6"/>
        <v>0</v>
      </c>
      <c r="H33" s="108">
        <f t="shared" si="6"/>
        <v>205</v>
      </c>
      <c r="I33" s="108">
        <f t="shared" si="6"/>
        <v>148</v>
      </c>
      <c r="J33" s="108">
        <f t="shared" si="6"/>
        <v>30</v>
      </c>
      <c r="K33" s="108">
        <f t="shared" si="6"/>
        <v>0</v>
      </c>
      <c r="L33" s="108">
        <f t="shared" si="6"/>
        <v>118</v>
      </c>
      <c r="M33" s="108">
        <f t="shared" si="6"/>
        <v>0</v>
      </c>
      <c r="N33" s="108">
        <f t="shared" si="6"/>
        <v>0</v>
      </c>
      <c r="O33" s="108">
        <f t="shared" si="6"/>
        <v>0</v>
      </c>
      <c r="P33" s="108">
        <f t="shared" si="6"/>
        <v>0</v>
      </c>
      <c r="Q33" s="108">
        <f t="shared" si="6"/>
        <v>57</v>
      </c>
      <c r="R33" s="108">
        <f t="shared" si="6"/>
        <v>175</v>
      </c>
      <c r="S33" s="131">
        <f t="shared" si="2"/>
        <v>0.20270270270270271</v>
      </c>
      <c r="T33" s="134" t="s">
        <v>3</v>
      </c>
      <c r="U33" s="139" t="s">
        <v>168</v>
      </c>
      <c r="V33" s="144">
        <v>153</v>
      </c>
      <c r="W33" s="146">
        <f t="shared" si="3"/>
        <v>0</v>
      </c>
      <c r="X33" s="112">
        <f>+C33-F33-G33-H33</f>
        <v>0</v>
      </c>
      <c r="Y33" s="110">
        <f aca="true" t="shared" si="7" ref="Y33:Y41">C33-F33-G33-H33</f>
        <v>0</v>
      </c>
    </row>
    <row r="34" spans="1:25" s="5" customFormat="1" ht="24.75" customHeight="1">
      <c r="A34" s="125" t="s">
        <v>7</v>
      </c>
      <c r="B34" s="128" t="s">
        <v>188</v>
      </c>
      <c r="C34" s="118">
        <v>9</v>
      </c>
      <c r="D34" s="118">
        <v>9</v>
      </c>
      <c r="E34" s="118"/>
      <c r="F34" s="118"/>
      <c r="G34" s="118"/>
      <c r="H34" s="118">
        <v>9</v>
      </c>
      <c r="I34" s="118">
        <v>7</v>
      </c>
      <c r="J34" s="118"/>
      <c r="K34" s="118"/>
      <c r="L34" s="118">
        <v>7</v>
      </c>
      <c r="M34" s="118"/>
      <c r="N34" s="118"/>
      <c r="O34" s="118"/>
      <c r="P34" s="118"/>
      <c r="Q34" s="118">
        <v>2</v>
      </c>
      <c r="R34" s="118">
        <v>9</v>
      </c>
      <c r="S34" s="131">
        <f t="shared" si="2"/>
        <v>0</v>
      </c>
      <c r="T34" s="134" t="s">
        <v>7</v>
      </c>
      <c r="U34" s="140" t="s">
        <v>169</v>
      </c>
      <c r="V34" s="145">
        <v>9</v>
      </c>
      <c r="W34" s="146">
        <f t="shared" si="3"/>
        <v>0</v>
      </c>
      <c r="X34" s="113"/>
      <c r="Y34" s="114"/>
    </row>
    <row r="35" spans="1:25" s="12" customFormat="1" ht="24.75" customHeight="1">
      <c r="A35" s="125" t="s">
        <v>8</v>
      </c>
      <c r="B35" s="128" t="s">
        <v>189</v>
      </c>
      <c r="C35" s="118">
        <v>86</v>
      </c>
      <c r="D35" s="118">
        <v>67</v>
      </c>
      <c r="E35" s="118">
        <v>19</v>
      </c>
      <c r="F35" s="118"/>
      <c r="G35" s="118"/>
      <c r="H35" s="118">
        <v>86</v>
      </c>
      <c r="I35" s="118">
        <v>62</v>
      </c>
      <c r="J35" s="118">
        <v>15</v>
      </c>
      <c r="K35" s="118"/>
      <c r="L35" s="118">
        <v>47</v>
      </c>
      <c r="M35" s="118"/>
      <c r="N35" s="118"/>
      <c r="O35" s="118"/>
      <c r="P35" s="118"/>
      <c r="Q35" s="118">
        <v>24</v>
      </c>
      <c r="R35" s="118">
        <v>71</v>
      </c>
      <c r="S35" s="131">
        <f t="shared" si="2"/>
        <v>0.24193548387096775</v>
      </c>
      <c r="T35" s="134" t="s">
        <v>8</v>
      </c>
      <c r="U35" s="140" t="s">
        <v>170</v>
      </c>
      <c r="V35" s="145">
        <v>67</v>
      </c>
      <c r="W35" s="146">
        <f t="shared" si="3"/>
        <v>0</v>
      </c>
      <c r="X35" s="113"/>
      <c r="Y35" s="114"/>
    </row>
    <row r="36" spans="1:25" s="12" customFormat="1" ht="24.75" customHeight="1">
      <c r="A36" s="125" t="s">
        <v>9</v>
      </c>
      <c r="B36" s="128" t="s">
        <v>161</v>
      </c>
      <c r="C36" s="118">
        <v>110</v>
      </c>
      <c r="D36" s="118">
        <v>77</v>
      </c>
      <c r="E36" s="118">
        <v>33</v>
      </c>
      <c r="F36" s="118"/>
      <c r="G36" s="118"/>
      <c r="H36" s="118">
        <v>110</v>
      </c>
      <c r="I36" s="118">
        <v>79</v>
      </c>
      <c r="J36" s="118">
        <v>15</v>
      </c>
      <c r="K36" s="118"/>
      <c r="L36" s="118">
        <v>64</v>
      </c>
      <c r="M36" s="118"/>
      <c r="N36" s="118"/>
      <c r="O36" s="118"/>
      <c r="P36" s="118"/>
      <c r="Q36" s="118">
        <v>31</v>
      </c>
      <c r="R36" s="118">
        <v>95</v>
      </c>
      <c r="S36" s="131">
        <f t="shared" si="2"/>
        <v>0.189873417721519</v>
      </c>
      <c r="T36" s="134" t="s">
        <v>9</v>
      </c>
      <c r="U36" s="140" t="s">
        <v>171</v>
      </c>
      <c r="V36" s="145">
        <v>77</v>
      </c>
      <c r="W36" s="146">
        <f t="shared" si="3"/>
        <v>0</v>
      </c>
      <c r="X36" s="113"/>
      <c r="Y36" s="114"/>
    </row>
    <row r="37" spans="1:25" s="11" customFormat="1" ht="24.75" customHeight="1">
      <c r="A37" s="122" t="s">
        <v>12</v>
      </c>
      <c r="B37" s="127" t="s">
        <v>160</v>
      </c>
      <c r="C37" s="108">
        <f>SUM(C38:C41)</f>
        <v>217</v>
      </c>
      <c r="D37" s="108">
        <f aca="true" t="shared" si="8" ref="D37:R37">SUM(D38:D41)</f>
        <v>171</v>
      </c>
      <c r="E37" s="108">
        <f t="shared" si="8"/>
        <v>46</v>
      </c>
      <c r="F37" s="108">
        <f t="shared" si="8"/>
        <v>0</v>
      </c>
      <c r="G37" s="108">
        <f t="shared" si="8"/>
        <v>0</v>
      </c>
      <c r="H37" s="108">
        <f t="shared" si="8"/>
        <v>217</v>
      </c>
      <c r="I37" s="108">
        <f t="shared" si="8"/>
        <v>139</v>
      </c>
      <c r="J37" s="108">
        <f t="shared" si="8"/>
        <v>30</v>
      </c>
      <c r="K37" s="108">
        <f t="shared" si="8"/>
        <v>0</v>
      </c>
      <c r="L37" s="108">
        <f t="shared" si="8"/>
        <v>107</v>
      </c>
      <c r="M37" s="108">
        <f t="shared" si="8"/>
        <v>0</v>
      </c>
      <c r="N37" s="108">
        <f t="shared" si="8"/>
        <v>0</v>
      </c>
      <c r="O37" s="108">
        <f t="shared" si="8"/>
        <v>0</v>
      </c>
      <c r="P37" s="108">
        <f t="shared" si="8"/>
        <v>2</v>
      </c>
      <c r="Q37" s="108">
        <f t="shared" si="8"/>
        <v>78</v>
      </c>
      <c r="R37" s="108">
        <f t="shared" si="8"/>
        <v>187</v>
      </c>
      <c r="S37" s="131">
        <f t="shared" si="2"/>
        <v>0.2158273381294964</v>
      </c>
      <c r="T37" s="134" t="s">
        <v>12</v>
      </c>
      <c r="U37" s="139" t="s">
        <v>172</v>
      </c>
      <c r="V37" s="144">
        <v>171</v>
      </c>
      <c r="W37" s="146">
        <f t="shared" si="3"/>
        <v>0</v>
      </c>
      <c r="X37" s="112">
        <f>+C37-F37-G37-H37</f>
        <v>0</v>
      </c>
      <c r="Y37" s="110">
        <f t="shared" si="7"/>
        <v>0</v>
      </c>
    </row>
    <row r="38" spans="1:25" s="5" customFormat="1" ht="24.75" customHeight="1">
      <c r="A38" s="125" t="s">
        <v>7</v>
      </c>
      <c r="B38" s="128" t="s">
        <v>162</v>
      </c>
      <c r="C38" s="118">
        <v>3</v>
      </c>
      <c r="D38" s="118">
        <v>0</v>
      </c>
      <c r="E38" s="118">
        <v>3</v>
      </c>
      <c r="F38" s="118">
        <v>0</v>
      </c>
      <c r="G38" s="118">
        <v>0</v>
      </c>
      <c r="H38" s="118">
        <v>3</v>
      </c>
      <c r="I38" s="118">
        <v>3</v>
      </c>
      <c r="J38" s="118">
        <v>3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31">
        <f t="shared" si="2"/>
        <v>1</v>
      </c>
      <c r="T38" s="134" t="s">
        <v>7</v>
      </c>
      <c r="U38" s="140" t="s">
        <v>173</v>
      </c>
      <c r="V38" s="145">
        <v>15</v>
      </c>
      <c r="W38" s="146">
        <f t="shared" si="3"/>
        <v>-15</v>
      </c>
      <c r="X38" s="113"/>
      <c r="Y38" s="110">
        <f t="shared" si="7"/>
        <v>0</v>
      </c>
    </row>
    <row r="39" spans="1:25" s="12" customFormat="1" ht="24.75" customHeight="1">
      <c r="A39" s="125" t="s">
        <v>8</v>
      </c>
      <c r="B39" s="128" t="s">
        <v>141</v>
      </c>
      <c r="C39" s="118">
        <v>106</v>
      </c>
      <c r="D39" s="118">
        <v>85</v>
      </c>
      <c r="E39" s="118">
        <v>21</v>
      </c>
      <c r="F39" s="118">
        <v>0</v>
      </c>
      <c r="G39" s="118">
        <v>0</v>
      </c>
      <c r="H39" s="118">
        <v>106</v>
      </c>
      <c r="I39" s="118">
        <v>75</v>
      </c>
      <c r="J39" s="118">
        <v>15</v>
      </c>
      <c r="K39" s="118">
        <v>0</v>
      </c>
      <c r="L39" s="118">
        <v>60</v>
      </c>
      <c r="M39" s="118">
        <v>0</v>
      </c>
      <c r="N39" s="118">
        <v>0</v>
      </c>
      <c r="O39" s="118">
        <v>0</v>
      </c>
      <c r="P39" s="118">
        <v>0</v>
      </c>
      <c r="Q39" s="118">
        <v>31</v>
      </c>
      <c r="R39" s="118">
        <v>91</v>
      </c>
      <c r="S39" s="131">
        <f t="shared" si="2"/>
        <v>0.2</v>
      </c>
      <c r="T39" s="134" t="s">
        <v>8</v>
      </c>
      <c r="U39" s="140" t="s">
        <v>174</v>
      </c>
      <c r="V39" s="145">
        <v>86</v>
      </c>
      <c r="W39" s="146">
        <f t="shared" si="3"/>
        <v>-1</v>
      </c>
      <c r="X39" s="113"/>
      <c r="Y39" s="110">
        <f t="shared" si="7"/>
        <v>0</v>
      </c>
    </row>
    <row r="40" spans="1:25" s="12" customFormat="1" ht="24.75" customHeight="1">
      <c r="A40" s="125" t="s">
        <v>9</v>
      </c>
      <c r="B40" s="128" t="s">
        <v>135</v>
      </c>
      <c r="C40" s="118">
        <v>58</v>
      </c>
      <c r="D40" s="118">
        <v>46</v>
      </c>
      <c r="E40" s="118">
        <v>12</v>
      </c>
      <c r="F40" s="118">
        <v>0</v>
      </c>
      <c r="G40" s="118">
        <v>0</v>
      </c>
      <c r="H40" s="118">
        <v>58</v>
      </c>
      <c r="I40" s="118">
        <v>38</v>
      </c>
      <c r="J40" s="118">
        <v>5</v>
      </c>
      <c r="K40" s="118">
        <v>0</v>
      </c>
      <c r="L40" s="118">
        <v>31</v>
      </c>
      <c r="M40" s="118">
        <v>0</v>
      </c>
      <c r="N40" s="118">
        <v>0</v>
      </c>
      <c r="O40" s="118">
        <v>0</v>
      </c>
      <c r="P40" s="118">
        <v>2</v>
      </c>
      <c r="Q40" s="118">
        <v>20</v>
      </c>
      <c r="R40" s="118">
        <v>53</v>
      </c>
      <c r="S40" s="131">
        <f t="shared" si="2"/>
        <v>0.13157894736842105</v>
      </c>
      <c r="T40" s="134" t="s">
        <v>9</v>
      </c>
      <c r="U40" s="140" t="s">
        <v>175</v>
      </c>
      <c r="V40" s="145">
        <v>32</v>
      </c>
      <c r="W40" s="146">
        <f t="shared" si="3"/>
        <v>14</v>
      </c>
      <c r="X40" s="113"/>
      <c r="Y40" s="110"/>
    </row>
    <row r="41" spans="1:25" s="12" customFormat="1" ht="24.75" customHeight="1">
      <c r="A41" s="125" t="s">
        <v>10</v>
      </c>
      <c r="B41" s="128" t="s">
        <v>142</v>
      </c>
      <c r="C41" s="118">
        <v>50</v>
      </c>
      <c r="D41" s="118">
        <v>40</v>
      </c>
      <c r="E41" s="118">
        <v>10</v>
      </c>
      <c r="F41" s="118">
        <v>0</v>
      </c>
      <c r="G41" s="118">
        <v>0</v>
      </c>
      <c r="H41" s="118">
        <v>50</v>
      </c>
      <c r="I41" s="118">
        <v>23</v>
      </c>
      <c r="J41" s="118">
        <v>7</v>
      </c>
      <c r="K41" s="118">
        <v>0</v>
      </c>
      <c r="L41" s="118">
        <v>16</v>
      </c>
      <c r="M41" s="118">
        <v>0</v>
      </c>
      <c r="N41" s="118">
        <v>0</v>
      </c>
      <c r="O41" s="118">
        <v>0</v>
      </c>
      <c r="P41" s="118">
        <v>0</v>
      </c>
      <c r="Q41" s="118">
        <v>27</v>
      </c>
      <c r="R41" s="118">
        <v>43</v>
      </c>
      <c r="S41" s="131">
        <f t="shared" si="2"/>
        <v>0.30434782608695654</v>
      </c>
      <c r="T41" s="134" t="s">
        <v>10</v>
      </c>
      <c r="U41" s="140" t="s">
        <v>176</v>
      </c>
      <c r="V41" s="145">
        <v>38</v>
      </c>
      <c r="W41" s="146">
        <f t="shared" si="3"/>
        <v>2</v>
      </c>
      <c r="X41" s="113"/>
      <c r="Y41" s="110">
        <f t="shared" si="7"/>
        <v>0</v>
      </c>
    </row>
    <row r="42" spans="1:25" s="11" customFormat="1" ht="24.75" customHeight="1">
      <c r="A42" s="122" t="s">
        <v>56</v>
      </c>
      <c r="B42" s="127" t="s">
        <v>150</v>
      </c>
      <c r="C42" s="108">
        <f>SUM(C43:C45)</f>
        <v>123</v>
      </c>
      <c r="D42" s="108">
        <f aca="true" t="shared" si="9" ref="D42:R42">SUM(D43:D45)</f>
        <v>86</v>
      </c>
      <c r="E42" s="108">
        <f t="shared" si="9"/>
        <v>37</v>
      </c>
      <c r="F42" s="108">
        <f t="shared" si="9"/>
        <v>2</v>
      </c>
      <c r="G42" s="108">
        <f t="shared" si="9"/>
        <v>0</v>
      </c>
      <c r="H42" s="108">
        <f t="shared" si="9"/>
        <v>121</v>
      </c>
      <c r="I42" s="108">
        <f t="shared" si="9"/>
        <v>84</v>
      </c>
      <c r="J42" s="108">
        <f t="shared" si="9"/>
        <v>19</v>
      </c>
      <c r="K42" s="108">
        <f t="shared" si="9"/>
        <v>0</v>
      </c>
      <c r="L42" s="108">
        <f t="shared" si="9"/>
        <v>52</v>
      </c>
      <c r="M42" s="108">
        <f t="shared" si="9"/>
        <v>0</v>
      </c>
      <c r="N42" s="108">
        <f t="shared" si="9"/>
        <v>1</v>
      </c>
      <c r="O42" s="108">
        <f t="shared" si="9"/>
        <v>0</v>
      </c>
      <c r="P42" s="108">
        <f t="shared" si="9"/>
        <v>12</v>
      </c>
      <c r="Q42" s="108">
        <f t="shared" si="9"/>
        <v>37</v>
      </c>
      <c r="R42" s="108">
        <f t="shared" si="9"/>
        <v>102</v>
      </c>
      <c r="S42" s="131">
        <f t="shared" si="2"/>
        <v>0.2261904761904762</v>
      </c>
      <c r="T42" s="134" t="s">
        <v>56</v>
      </c>
      <c r="U42" s="139" t="s">
        <v>177</v>
      </c>
      <c r="V42" s="144">
        <v>86</v>
      </c>
      <c r="W42" s="146">
        <f t="shared" si="3"/>
        <v>0</v>
      </c>
      <c r="X42" s="112">
        <f>+C42-F42-G42-H42</f>
        <v>0</v>
      </c>
      <c r="Y42" s="110">
        <f>C42-F42-G42-H42</f>
        <v>0</v>
      </c>
    </row>
    <row r="43" spans="1:25" s="5" customFormat="1" ht="24.75" customHeight="1">
      <c r="A43" s="125" t="s">
        <v>7</v>
      </c>
      <c r="B43" s="128" t="s">
        <v>74</v>
      </c>
      <c r="C43" s="118">
        <v>37</v>
      </c>
      <c r="D43" s="118">
        <v>24</v>
      </c>
      <c r="E43" s="118">
        <v>13</v>
      </c>
      <c r="F43" s="118"/>
      <c r="G43" s="118"/>
      <c r="H43" s="118">
        <v>37</v>
      </c>
      <c r="I43" s="118">
        <v>31</v>
      </c>
      <c r="J43" s="118">
        <v>7</v>
      </c>
      <c r="K43" s="118"/>
      <c r="L43" s="118">
        <v>23</v>
      </c>
      <c r="M43" s="118"/>
      <c r="N43" s="118"/>
      <c r="O43" s="118"/>
      <c r="P43" s="118">
        <v>1</v>
      </c>
      <c r="Q43" s="118">
        <v>6</v>
      </c>
      <c r="R43" s="118">
        <v>30</v>
      </c>
      <c r="S43" s="131">
        <f t="shared" si="2"/>
        <v>0.22580645161290322</v>
      </c>
      <c r="T43" s="134" t="s">
        <v>7</v>
      </c>
      <c r="U43" s="140" t="s">
        <v>74</v>
      </c>
      <c r="V43" s="145">
        <v>24</v>
      </c>
      <c r="W43" s="146">
        <f t="shared" si="3"/>
        <v>0</v>
      </c>
      <c r="X43" s="112">
        <v>0</v>
      </c>
      <c r="Y43" s="110"/>
    </row>
    <row r="44" spans="1:25" s="12" customFormat="1" ht="24.75" customHeight="1">
      <c r="A44" s="125" t="s">
        <v>8</v>
      </c>
      <c r="B44" s="128" t="s">
        <v>75</v>
      </c>
      <c r="C44" s="118">
        <v>36</v>
      </c>
      <c r="D44" s="118">
        <v>23</v>
      </c>
      <c r="E44" s="118">
        <v>13</v>
      </c>
      <c r="F44" s="118">
        <v>0</v>
      </c>
      <c r="G44" s="118"/>
      <c r="H44" s="118">
        <v>36</v>
      </c>
      <c r="I44" s="118">
        <v>22</v>
      </c>
      <c r="J44" s="118">
        <v>2</v>
      </c>
      <c r="K44" s="118"/>
      <c r="L44" s="118">
        <v>11</v>
      </c>
      <c r="M44" s="118"/>
      <c r="N44" s="118"/>
      <c r="O44" s="118"/>
      <c r="P44" s="118">
        <v>9</v>
      </c>
      <c r="Q44" s="118">
        <v>14</v>
      </c>
      <c r="R44" s="118">
        <v>34</v>
      </c>
      <c r="S44" s="131">
        <f t="shared" si="2"/>
        <v>0.09090909090909091</v>
      </c>
      <c r="T44" s="134" t="s">
        <v>8</v>
      </c>
      <c r="U44" s="140" t="s">
        <v>75</v>
      </c>
      <c r="V44" s="145">
        <v>23</v>
      </c>
      <c r="W44" s="146">
        <f t="shared" si="3"/>
        <v>0</v>
      </c>
      <c r="X44" s="112">
        <v>0</v>
      </c>
      <c r="Y44" s="110"/>
    </row>
    <row r="45" spans="1:25" s="12" customFormat="1" ht="24.75" customHeight="1">
      <c r="A45" s="125" t="s">
        <v>9</v>
      </c>
      <c r="B45" s="128" t="s">
        <v>76</v>
      </c>
      <c r="C45" s="118">
        <v>50</v>
      </c>
      <c r="D45" s="118">
        <v>39</v>
      </c>
      <c r="E45" s="118">
        <v>11</v>
      </c>
      <c r="F45" s="118">
        <v>2</v>
      </c>
      <c r="G45" s="118"/>
      <c r="H45" s="118">
        <v>48</v>
      </c>
      <c r="I45" s="118">
        <v>31</v>
      </c>
      <c r="J45" s="118">
        <v>10</v>
      </c>
      <c r="K45" s="118"/>
      <c r="L45" s="118">
        <v>18</v>
      </c>
      <c r="M45" s="118"/>
      <c r="N45" s="118">
        <v>1</v>
      </c>
      <c r="O45" s="118"/>
      <c r="P45" s="118">
        <v>2</v>
      </c>
      <c r="Q45" s="118">
        <v>17</v>
      </c>
      <c r="R45" s="118">
        <v>38</v>
      </c>
      <c r="S45" s="131">
        <f t="shared" si="2"/>
        <v>0.3225806451612903</v>
      </c>
      <c r="T45" s="134" t="s">
        <v>9</v>
      </c>
      <c r="U45" s="140" t="s">
        <v>76</v>
      </c>
      <c r="V45" s="145">
        <v>39</v>
      </c>
      <c r="W45" s="146">
        <f t="shared" si="3"/>
        <v>0</v>
      </c>
      <c r="X45" s="112">
        <v>0</v>
      </c>
      <c r="Y45" s="110"/>
    </row>
    <row r="46" spans="1:25" s="11" customFormat="1" ht="24.75" customHeight="1">
      <c r="A46" s="122" t="s">
        <v>57</v>
      </c>
      <c r="B46" s="127" t="s">
        <v>151</v>
      </c>
      <c r="C46" s="108">
        <f>SUM(C47:C54)</f>
        <v>767</v>
      </c>
      <c r="D46" s="108">
        <f aca="true" t="shared" si="10" ref="D46:R46">SUM(D47:D54)</f>
        <v>575</v>
      </c>
      <c r="E46" s="108">
        <f t="shared" si="10"/>
        <v>192</v>
      </c>
      <c r="F46" s="108">
        <f t="shared" si="10"/>
        <v>1</v>
      </c>
      <c r="G46" s="108">
        <f t="shared" si="10"/>
        <v>0</v>
      </c>
      <c r="H46" s="108">
        <f t="shared" si="10"/>
        <v>766</v>
      </c>
      <c r="I46" s="108">
        <f t="shared" si="10"/>
        <v>442</v>
      </c>
      <c r="J46" s="108">
        <f t="shared" si="10"/>
        <v>105</v>
      </c>
      <c r="K46" s="108">
        <f t="shared" si="10"/>
        <v>1</v>
      </c>
      <c r="L46" s="108">
        <f t="shared" si="10"/>
        <v>317</v>
      </c>
      <c r="M46" s="108">
        <f t="shared" si="10"/>
        <v>0</v>
      </c>
      <c r="N46" s="108">
        <f t="shared" si="10"/>
        <v>5</v>
      </c>
      <c r="O46" s="108">
        <f t="shared" si="10"/>
        <v>0</v>
      </c>
      <c r="P46" s="108">
        <f t="shared" si="10"/>
        <v>14</v>
      </c>
      <c r="Q46" s="108">
        <f t="shared" si="10"/>
        <v>324</v>
      </c>
      <c r="R46" s="108">
        <f t="shared" si="10"/>
        <v>660</v>
      </c>
      <c r="S46" s="131">
        <f t="shared" si="2"/>
        <v>0.2398190045248869</v>
      </c>
      <c r="T46" s="134" t="s">
        <v>57</v>
      </c>
      <c r="U46" s="139" t="s">
        <v>178</v>
      </c>
      <c r="V46" s="144">
        <v>575</v>
      </c>
      <c r="W46" s="146">
        <f t="shared" si="3"/>
        <v>0</v>
      </c>
      <c r="X46" s="112">
        <f>+C46-F46-G46-H46</f>
        <v>0</v>
      </c>
      <c r="Y46" s="110">
        <f>C46-F46-G46-H46</f>
        <v>0</v>
      </c>
    </row>
    <row r="47" spans="1:28" s="5" customFormat="1" ht="24.75" customHeight="1">
      <c r="A47" s="125" t="s">
        <v>7</v>
      </c>
      <c r="B47" s="128" t="s">
        <v>77</v>
      </c>
      <c r="C47" s="118">
        <v>29</v>
      </c>
      <c r="D47" s="118">
        <v>13</v>
      </c>
      <c r="E47" s="118">
        <v>16</v>
      </c>
      <c r="F47" s="118">
        <v>0</v>
      </c>
      <c r="G47" s="118">
        <v>0</v>
      </c>
      <c r="H47" s="118">
        <v>29</v>
      </c>
      <c r="I47" s="118">
        <v>17</v>
      </c>
      <c r="J47" s="118">
        <v>8</v>
      </c>
      <c r="K47" s="118">
        <v>0</v>
      </c>
      <c r="L47" s="118">
        <v>9</v>
      </c>
      <c r="M47" s="118">
        <v>0</v>
      </c>
      <c r="N47" s="118">
        <v>0</v>
      </c>
      <c r="O47" s="118">
        <v>0</v>
      </c>
      <c r="P47" s="118">
        <v>0</v>
      </c>
      <c r="Q47" s="118">
        <v>12</v>
      </c>
      <c r="R47" s="118">
        <v>21</v>
      </c>
      <c r="S47" s="131">
        <f t="shared" si="2"/>
        <v>0.47058823529411764</v>
      </c>
      <c r="T47" s="134" t="s">
        <v>7</v>
      </c>
      <c r="U47" s="140" t="s">
        <v>77</v>
      </c>
      <c r="V47" s="145">
        <v>13</v>
      </c>
      <c r="W47" s="146">
        <f t="shared" si="3"/>
        <v>0</v>
      </c>
      <c r="X47" s="115"/>
      <c r="Y47" s="116"/>
      <c r="Z47" s="54"/>
      <c r="AA47" s="54"/>
      <c r="AB47" s="54"/>
    </row>
    <row r="48" spans="1:28" s="12" customFormat="1" ht="24.75" customHeight="1">
      <c r="A48" s="125" t="s">
        <v>8</v>
      </c>
      <c r="B48" s="128" t="s">
        <v>78</v>
      </c>
      <c r="C48" s="118">
        <v>114</v>
      </c>
      <c r="D48" s="118">
        <v>88</v>
      </c>
      <c r="E48" s="118">
        <v>26</v>
      </c>
      <c r="F48" s="118">
        <v>0</v>
      </c>
      <c r="G48" s="118">
        <v>0</v>
      </c>
      <c r="H48" s="118">
        <v>114</v>
      </c>
      <c r="I48" s="118">
        <v>66</v>
      </c>
      <c r="J48" s="118">
        <v>17</v>
      </c>
      <c r="K48" s="118">
        <v>0</v>
      </c>
      <c r="L48" s="118">
        <v>46</v>
      </c>
      <c r="M48" s="118">
        <v>0</v>
      </c>
      <c r="N48" s="118">
        <v>3</v>
      </c>
      <c r="O48" s="118">
        <v>0</v>
      </c>
      <c r="P48" s="118">
        <v>0</v>
      </c>
      <c r="Q48" s="118">
        <v>48</v>
      </c>
      <c r="R48" s="118">
        <v>97</v>
      </c>
      <c r="S48" s="131">
        <f t="shared" si="2"/>
        <v>0.25757575757575757</v>
      </c>
      <c r="T48" s="134" t="s">
        <v>8</v>
      </c>
      <c r="U48" s="140" t="s">
        <v>78</v>
      </c>
      <c r="V48" s="145">
        <v>80</v>
      </c>
      <c r="W48" s="146">
        <f t="shared" si="3"/>
        <v>8</v>
      </c>
      <c r="X48" s="115"/>
      <c r="Y48" s="116"/>
      <c r="Z48" s="55"/>
      <c r="AA48" s="55"/>
      <c r="AB48" s="55"/>
    </row>
    <row r="49" spans="1:28" s="12" customFormat="1" ht="24.75" customHeight="1">
      <c r="A49" s="125" t="s">
        <v>9</v>
      </c>
      <c r="B49" s="128" t="s">
        <v>79</v>
      </c>
      <c r="C49" s="118">
        <v>120</v>
      </c>
      <c r="D49" s="118">
        <v>90</v>
      </c>
      <c r="E49" s="118">
        <v>30</v>
      </c>
      <c r="F49" s="118">
        <v>0</v>
      </c>
      <c r="G49" s="118">
        <v>0</v>
      </c>
      <c r="H49" s="118">
        <v>120</v>
      </c>
      <c r="I49" s="118">
        <v>74</v>
      </c>
      <c r="J49" s="118">
        <v>19</v>
      </c>
      <c r="K49" s="118">
        <v>0</v>
      </c>
      <c r="L49" s="118">
        <v>52</v>
      </c>
      <c r="M49" s="118">
        <v>0</v>
      </c>
      <c r="N49" s="118">
        <v>0</v>
      </c>
      <c r="O49" s="118">
        <v>0</v>
      </c>
      <c r="P49" s="118">
        <v>3</v>
      </c>
      <c r="Q49" s="118">
        <v>46</v>
      </c>
      <c r="R49" s="118">
        <v>101</v>
      </c>
      <c r="S49" s="131">
        <f t="shared" si="2"/>
        <v>0.25675675675675674</v>
      </c>
      <c r="T49" s="134" t="s">
        <v>9</v>
      </c>
      <c r="U49" s="140" t="s">
        <v>79</v>
      </c>
      <c r="V49" s="145">
        <v>86</v>
      </c>
      <c r="W49" s="146">
        <f t="shared" si="3"/>
        <v>4</v>
      </c>
      <c r="X49" s="115"/>
      <c r="Y49" s="116"/>
      <c r="Z49" s="55"/>
      <c r="AA49" s="55"/>
      <c r="AB49" s="55"/>
    </row>
    <row r="50" spans="1:28" s="12" customFormat="1" ht="24.75" customHeight="1">
      <c r="A50" s="125" t="s">
        <v>10</v>
      </c>
      <c r="B50" s="128" t="s">
        <v>82</v>
      </c>
      <c r="C50" s="118">
        <v>122</v>
      </c>
      <c r="D50" s="118">
        <v>94</v>
      </c>
      <c r="E50" s="118">
        <v>28</v>
      </c>
      <c r="F50" s="118">
        <v>0</v>
      </c>
      <c r="G50" s="118">
        <v>0</v>
      </c>
      <c r="H50" s="118">
        <v>122</v>
      </c>
      <c r="I50" s="118">
        <v>56</v>
      </c>
      <c r="J50" s="118">
        <v>11</v>
      </c>
      <c r="K50" s="118">
        <v>0</v>
      </c>
      <c r="L50" s="118">
        <v>39</v>
      </c>
      <c r="M50" s="118">
        <v>0</v>
      </c>
      <c r="N50" s="118">
        <v>2</v>
      </c>
      <c r="O50" s="118">
        <v>0</v>
      </c>
      <c r="P50" s="118">
        <v>4</v>
      </c>
      <c r="Q50" s="118">
        <v>66</v>
      </c>
      <c r="R50" s="118">
        <v>111</v>
      </c>
      <c r="S50" s="131">
        <f t="shared" si="2"/>
        <v>0.19642857142857142</v>
      </c>
      <c r="T50" s="134" t="s">
        <v>10</v>
      </c>
      <c r="U50" s="140" t="s">
        <v>82</v>
      </c>
      <c r="V50" s="145">
        <v>80</v>
      </c>
      <c r="W50" s="146">
        <f t="shared" si="3"/>
        <v>14</v>
      </c>
      <c r="X50" s="115"/>
      <c r="Y50" s="116"/>
      <c r="Z50" s="55"/>
      <c r="AA50" s="55"/>
      <c r="AB50" s="55"/>
    </row>
    <row r="51" spans="1:28" s="12" customFormat="1" ht="24.75" customHeight="1">
      <c r="A51" s="125" t="s">
        <v>24</v>
      </c>
      <c r="B51" s="128" t="s">
        <v>80</v>
      </c>
      <c r="C51" s="118">
        <v>132</v>
      </c>
      <c r="D51" s="118">
        <v>90</v>
      </c>
      <c r="E51" s="118">
        <v>42</v>
      </c>
      <c r="F51" s="118">
        <v>0</v>
      </c>
      <c r="G51" s="118">
        <v>0</v>
      </c>
      <c r="H51" s="118">
        <v>132</v>
      </c>
      <c r="I51" s="118">
        <v>86</v>
      </c>
      <c r="J51" s="118">
        <v>20</v>
      </c>
      <c r="K51" s="118">
        <v>0</v>
      </c>
      <c r="L51" s="118">
        <v>61</v>
      </c>
      <c r="M51" s="118">
        <v>0</v>
      </c>
      <c r="N51" s="118">
        <v>0</v>
      </c>
      <c r="O51" s="118">
        <v>0</v>
      </c>
      <c r="P51" s="118">
        <v>5</v>
      </c>
      <c r="Q51" s="118">
        <v>46</v>
      </c>
      <c r="R51" s="118">
        <v>112</v>
      </c>
      <c r="S51" s="131">
        <f t="shared" si="2"/>
        <v>0.23255813953488372</v>
      </c>
      <c r="T51" s="134" t="s">
        <v>24</v>
      </c>
      <c r="U51" s="140" t="s">
        <v>80</v>
      </c>
      <c r="V51" s="145">
        <v>107</v>
      </c>
      <c r="W51" s="146">
        <f t="shared" si="3"/>
        <v>-17</v>
      </c>
      <c r="X51" s="115"/>
      <c r="Y51" s="116"/>
      <c r="Z51" s="55"/>
      <c r="AA51" s="55"/>
      <c r="AB51" s="55"/>
    </row>
    <row r="52" spans="1:28" s="13" customFormat="1" ht="24.75" customHeight="1">
      <c r="A52" s="125" t="s">
        <v>25</v>
      </c>
      <c r="B52" s="128" t="s">
        <v>81</v>
      </c>
      <c r="C52" s="118">
        <v>82</v>
      </c>
      <c r="D52" s="118">
        <v>59</v>
      </c>
      <c r="E52" s="118">
        <v>23</v>
      </c>
      <c r="F52" s="118">
        <v>1</v>
      </c>
      <c r="G52" s="118">
        <v>0</v>
      </c>
      <c r="H52" s="118">
        <v>81</v>
      </c>
      <c r="I52" s="118">
        <v>50</v>
      </c>
      <c r="J52" s="118">
        <v>15</v>
      </c>
      <c r="K52" s="118">
        <v>0</v>
      </c>
      <c r="L52" s="118">
        <v>35</v>
      </c>
      <c r="M52" s="118">
        <v>0</v>
      </c>
      <c r="N52" s="118">
        <v>0</v>
      </c>
      <c r="O52" s="118">
        <v>0</v>
      </c>
      <c r="P52" s="118">
        <v>0</v>
      </c>
      <c r="Q52" s="118">
        <v>31</v>
      </c>
      <c r="R52" s="118">
        <v>66</v>
      </c>
      <c r="S52" s="131">
        <f t="shared" si="2"/>
        <v>0.3</v>
      </c>
      <c r="T52" s="134" t="s">
        <v>25</v>
      </c>
      <c r="U52" s="140" t="s">
        <v>81</v>
      </c>
      <c r="V52" s="145">
        <v>76</v>
      </c>
      <c r="W52" s="146">
        <f t="shared" si="3"/>
        <v>-17</v>
      </c>
      <c r="X52" s="115"/>
      <c r="Y52" s="116"/>
      <c r="Z52" s="56"/>
      <c r="AA52" s="56"/>
      <c r="AB52" s="56"/>
    </row>
    <row r="53" spans="1:28" ht="24.75" customHeight="1">
      <c r="A53" s="125" t="s">
        <v>26</v>
      </c>
      <c r="B53" s="128" t="s">
        <v>83</v>
      </c>
      <c r="C53" s="118">
        <v>106</v>
      </c>
      <c r="D53" s="118">
        <v>91</v>
      </c>
      <c r="E53" s="118">
        <v>15</v>
      </c>
      <c r="F53" s="118">
        <v>0</v>
      </c>
      <c r="G53" s="118">
        <v>0</v>
      </c>
      <c r="H53" s="118">
        <v>106</v>
      </c>
      <c r="I53" s="118">
        <v>58</v>
      </c>
      <c r="J53" s="118">
        <v>7</v>
      </c>
      <c r="K53" s="118">
        <v>1</v>
      </c>
      <c r="L53" s="118">
        <v>48</v>
      </c>
      <c r="M53" s="118">
        <v>0</v>
      </c>
      <c r="N53" s="118">
        <v>0</v>
      </c>
      <c r="O53" s="118">
        <v>0</v>
      </c>
      <c r="P53" s="118">
        <v>2</v>
      </c>
      <c r="Q53" s="118">
        <v>48</v>
      </c>
      <c r="R53" s="118">
        <v>98</v>
      </c>
      <c r="S53" s="131">
        <f t="shared" si="2"/>
        <v>0.13793103448275862</v>
      </c>
      <c r="T53" s="134" t="s">
        <v>26</v>
      </c>
      <c r="U53" s="140" t="s">
        <v>83</v>
      </c>
      <c r="V53" s="145">
        <v>83</v>
      </c>
      <c r="W53" s="146">
        <f t="shared" si="3"/>
        <v>8</v>
      </c>
      <c r="X53" s="115"/>
      <c r="Y53" s="116"/>
      <c r="Z53" s="57"/>
      <c r="AA53" s="57"/>
      <c r="AB53" s="57"/>
    </row>
    <row r="54" spans="1:28" ht="24.75" customHeight="1">
      <c r="A54" s="125" t="s">
        <v>27</v>
      </c>
      <c r="B54" s="128" t="s">
        <v>107</v>
      </c>
      <c r="C54" s="118">
        <v>62</v>
      </c>
      <c r="D54" s="118">
        <v>50</v>
      </c>
      <c r="E54" s="118">
        <v>12</v>
      </c>
      <c r="F54" s="118">
        <v>0</v>
      </c>
      <c r="G54" s="118">
        <v>0</v>
      </c>
      <c r="H54" s="118">
        <v>62</v>
      </c>
      <c r="I54" s="118">
        <v>35</v>
      </c>
      <c r="J54" s="118">
        <v>8</v>
      </c>
      <c r="K54" s="118">
        <v>0</v>
      </c>
      <c r="L54" s="118">
        <v>27</v>
      </c>
      <c r="M54" s="118">
        <v>0</v>
      </c>
      <c r="N54" s="118">
        <v>0</v>
      </c>
      <c r="O54" s="118">
        <v>0</v>
      </c>
      <c r="P54" s="118">
        <v>0</v>
      </c>
      <c r="Q54" s="118">
        <v>27</v>
      </c>
      <c r="R54" s="118">
        <v>54</v>
      </c>
      <c r="S54" s="131">
        <f t="shared" si="2"/>
        <v>0.22857142857142856</v>
      </c>
      <c r="T54" s="134" t="s">
        <v>27</v>
      </c>
      <c r="U54" s="140" t="s">
        <v>107</v>
      </c>
      <c r="V54" s="145">
        <v>50</v>
      </c>
      <c r="W54" s="146">
        <f t="shared" si="3"/>
        <v>0</v>
      </c>
      <c r="X54" s="115"/>
      <c r="Y54" s="116"/>
      <c r="Z54" s="57"/>
      <c r="AA54" s="57"/>
      <c r="AB54" s="57"/>
    </row>
    <row r="55" spans="1:25" s="11" customFormat="1" ht="24.75" customHeight="1">
      <c r="A55" s="122" t="s">
        <v>58</v>
      </c>
      <c r="B55" s="127" t="s">
        <v>152</v>
      </c>
      <c r="C55" s="108">
        <f>SUM(C56:C59)</f>
        <v>372</v>
      </c>
      <c r="D55" s="108">
        <f aca="true" t="shared" si="11" ref="D55:R55">SUM(D56:D59)</f>
        <v>302</v>
      </c>
      <c r="E55" s="108">
        <f t="shared" si="11"/>
        <v>70</v>
      </c>
      <c r="F55" s="108">
        <f t="shared" si="11"/>
        <v>1</v>
      </c>
      <c r="G55" s="108">
        <f t="shared" si="11"/>
        <v>0</v>
      </c>
      <c r="H55" s="108">
        <f t="shared" si="11"/>
        <v>371</v>
      </c>
      <c r="I55" s="108">
        <f t="shared" si="11"/>
        <v>223</v>
      </c>
      <c r="J55" s="108">
        <f t="shared" si="11"/>
        <v>57</v>
      </c>
      <c r="K55" s="108">
        <f t="shared" si="11"/>
        <v>0</v>
      </c>
      <c r="L55" s="108">
        <f t="shared" si="11"/>
        <v>166</v>
      </c>
      <c r="M55" s="108">
        <f t="shared" si="11"/>
        <v>0</v>
      </c>
      <c r="N55" s="108">
        <f t="shared" si="11"/>
        <v>0</v>
      </c>
      <c r="O55" s="108">
        <f t="shared" si="11"/>
        <v>0</v>
      </c>
      <c r="P55" s="108">
        <f t="shared" si="11"/>
        <v>0</v>
      </c>
      <c r="Q55" s="108">
        <f t="shared" si="11"/>
        <v>148</v>
      </c>
      <c r="R55" s="108">
        <f t="shared" si="11"/>
        <v>314</v>
      </c>
      <c r="S55" s="131">
        <f t="shared" si="2"/>
        <v>0.2556053811659193</v>
      </c>
      <c r="T55" s="134" t="s">
        <v>58</v>
      </c>
      <c r="U55" s="139" t="s">
        <v>179</v>
      </c>
      <c r="V55" s="144">
        <v>302</v>
      </c>
      <c r="W55" s="146">
        <f t="shared" si="3"/>
        <v>0</v>
      </c>
      <c r="X55" s="112">
        <f>+C55-F55-G55-H55</f>
        <v>0</v>
      </c>
      <c r="Y55" s="110">
        <f>C55-F55-G55-H55</f>
        <v>0</v>
      </c>
    </row>
    <row r="56" spans="1:28" s="5" customFormat="1" ht="24.75" customHeight="1">
      <c r="A56" s="125" t="s">
        <v>7</v>
      </c>
      <c r="B56" s="128" t="s">
        <v>143</v>
      </c>
      <c r="C56" s="118">
        <v>34</v>
      </c>
      <c r="D56" s="118">
        <v>29</v>
      </c>
      <c r="E56" s="118">
        <v>5</v>
      </c>
      <c r="F56" s="118">
        <v>0</v>
      </c>
      <c r="G56" s="118">
        <v>0</v>
      </c>
      <c r="H56" s="118">
        <v>34</v>
      </c>
      <c r="I56" s="118">
        <v>21</v>
      </c>
      <c r="J56" s="118">
        <v>3</v>
      </c>
      <c r="K56" s="118">
        <v>0</v>
      </c>
      <c r="L56" s="118">
        <v>18</v>
      </c>
      <c r="M56" s="118">
        <v>0</v>
      </c>
      <c r="N56" s="118">
        <v>0</v>
      </c>
      <c r="O56" s="118">
        <v>0</v>
      </c>
      <c r="P56" s="118">
        <v>0</v>
      </c>
      <c r="Q56" s="118">
        <v>13</v>
      </c>
      <c r="R56" s="118">
        <v>31</v>
      </c>
      <c r="S56" s="131">
        <f t="shared" si="2"/>
        <v>0.14285714285714285</v>
      </c>
      <c r="T56" s="134" t="s">
        <v>7</v>
      </c>
      <c r="U56" s="140" t="s">
        <v>123</v>
      </c>
      <c r="V56" s="145">
        <v>29</v>
      </c>
      <c r="W56" s="146">
        <f t="shared" si="3"/>
        <v>0</v>
      </c>
      <c r="X56" s="113"/>
      <c r="Y56" s="114"/>
      <c r="Z56" s="26"/>
      <c r="AA56" s="26"/>
      <c r="AB56" s="26"/>
    </row>
    <row r="57" spans="1:28" s="12" customFormat="1" ht="24.75" customHeight="1">
      <c r="A57" s="125" t="s">
        <v>8</v>
      </c>
      <c r="B57" s="128" t="s">
        <v>136</v>
      </c>
      <c r="C57" s="118">
        <v>88</v>
      </c>
      <c r="D57" s="118">
        <v>72</v>
      </c>
      <c r="E57" s="118">
        <v>16</v>
      </c>
      <c r="F57" s="118">
        <v>0</v>
      </c>
      <c r="G57" s="118">
        <v>0</v>
      </c>
      <c r="H57" s="118">
        <v>88</v>
      </c>
      <c r="I57" s="118">
        <v>40</v>
      </c>
      <c r="J57" s="118">
        <v>8</v>
      </c>
      <c r="K57" s="118">
        <v>0</v>
      </c>
      <c r="L57" s="118">
        <v>32</v>
      </c>
      <c r="M57" s="118">
        <v>0</v>
      </c>
      <c r="N57" s="118">
        <v>0</v>
      </c>
      <c r="O57" s="118">
        <v>0</v>
      </c>
      <c r="P57" s="118">
        <v>0</v>
      </c>
      <c r="Q57" s="118">
        <v>48</v>
      </c>
      <c r="R57" s="118">
        <v>80</v>
      </c>
      <c r="S57" s="131">
        <f t="shared" si="2"/>
        <v>0.2</v>
      </c>
      <c r="T57" s="134" t="s">
        <v>8</v>
      </c>
      <c r="U57" s="140" t="s">
        <v>124</v>
      </c>
      <c r="V57" s="145">
        <v>72</v>
      </c>
      <c r="W57" s="146">
        <f t="shared" si="3"/>
        <v>0</v>
      </c>
      <c r="X57" s="113"/>
      <c r="Y57" s="114"/>
      <c r="Z57" s="27"/>
      <c r="AA57" s="27"/>
      <c r="AB57" s="27"/>
    </row>
    <row r="58" spans="1:28" s="12" customFormat="1" ht="24.75" customHeight="1">
      <c r="A58" s="125" t="s">
        <v>9</v>
      </c>
      <c r="B58" s="128" t="s">
        <v>144</v>
      </c>
      <c r="C58" s="118">
        <v>160</v>
      </c>
      <c r="D58" s="118">
        <v>123</v>
      </c>
      <c r="E58" s="118">
        <v>37</v>
      </c>
      <c r="F58" s="118">
        <v>1</v>
      </c>
      <c r="G58" s="118">
        <v>0</v>
      </c>
      <c r="H58" s="118">
        <v>159</v>
      </c>
      <c r="I58" s="118">
        <v>115</v>
      </c>
      <c r="J58" s="118">
        <v>33</v>
      </c>
      <c r="K58" s="118">
        <v>0</v>
      </c>
      <c r="L58" s="118">
        <v>82</v>
      </c>
      <c r="M58" s="118">
        <v>0</v>
      </c>
      <c r="N58" s="118">
        <v>0</v>
      </c>
      <c r="O58" s="118">
        <v>0</v>
      </c>
      <c r="P58" s="118">
        <v>0</v>
      </c>
      <c r="Q58" s="118">
        <v>44</v>
      </c>
      <c r="R58" s="118">
        <v>126</v>
      </c>
      <c r="S58" s="131">
        <f t="shared" si="2"/>
        <v>0.28695652173913044</v>
      </c>
      <c r="T58" s="134" t="s">
        <v>9</v>
      </c>
      <c r="U58" s="140" t="s">
        <v>125</v>
      </c>
      <c r="V58" s="145">
        <v>123</v>
      </c>
      <c r="W58" s="146">
        <f t="shared" si="3"/>
        <v>0</v>
      </c>
      <c r="X58" s="113"/>
      <c r="Y58" s="114"/>
      <c r="Z58" s="27"/>
      <c r="AA58" s="27"/>
      <c r="AB58" s="27"/>
    </row>
    <row r="59" spans="1:28" s="12" customFormat="1" ht="24.75" customHeight="1">
      <c r="A59" s="125" t="s">
        <v>10</v>
      </c>
      <c r="B59" s="128" t="s">
        <v>137</v>
      </c>
      <c r="C59" s="118">
        <v>90</v>
      </c>
      <c r="D59" s="118">
        <v>78</v>
      </c>
      <c r="E59" s="118">
        <v>12</v>
      </c>
      <c r="F59" s="118">
        <v>0</v>
      </c>
      <c r="G59" s="118">
        <v>0</v>
      </c>
      <c r="H59" s="118">
        <v>90</v>
      </c>
      <c r="I59" s="118">
        <v>47</v>
      </c>
      <c r="J59" s="118">
        <v>13</v>
      </c>
      <c r="K59" s="118">
        <v>0</v>
      </c>
      <c r="L59" s="118">
        <v>34</v>
      </c>
      <c r="M59" s="118">
        <v>0</v>
      </c>
      <c r="N59" s="118">
        <v>0</v>
      </c>
      <c r="O59" s="118">
        <v>0</v>
      </c>
      <c r="P59" s="118">
        <v>0</v>
      </c>
      <c r="Q59" s="118">
        <v>43</v>
      </c>
      <c r="R59" s="118">
        <v>77</v>
      </c>
      <c r="S59" s="131">
        <f t="shared" si="2"/>
        <v>0.2765957446808511</v>
      </c>
      <c r="T59" s="134" t="s">
        <v>10</v>
      </c>
      <c r="U59" s="140" t="s">
        <v>126</v>
      </c>
      <c r="V59" s="145">
        <v>78</v>
      </c>
      <c r="W59" s="146">
        <f t="shared" si="3"/>
        <v>0</v>
      </c>
      <c r="X59" s="113"/>
      <c r="Y59" s="114"/>
      <c r="Z59" s="27"/>
      <c r="AA59" s="27"/>
      <c r="AB59" s="27"/>
    </row>
    <row r="60" spans="1:25" s="11" customFormat="1" ht="24.75" customHeight="1">
      <c r="A60" s="122" t="s">
        <v>59</v>
      </c>
      <c r="B60" s="127" t="s">
        <v>153</v>
      </c>
      <c r="C60" s="108">
        <f>SUM(C61:C64)</f>
        <v>304</v>
      </c>
      <c r="D60" s="108">
        <f aca="true" t="shared" si="12" ref="D60:R60">SUM(D61:D64)</f>
        <v>260</v>
      </c>
      <c r="E60" s="108">
        <f t="shared" si="12"/>
        <v>44</v>
      </c>
      <c r="F60" s="108">
        <f t="shared" si="12"/>
        <v>0</v>
      </c>
      <c r="G60" s="108">
        <f t="shared" si="12"/>
        <v>0</v>
      </c>
      <c r="H60" s="108">
        <f t="shared" si="12"/>
        <v>304</v>
      </c>
      <c r="I60" s="108">
        <f t="shared" si="12"/>
        <v>203</v>
      </c>
      <c r="J60" s="108">
        <f t="shared" si="12"/>
        <v>36</v>
      </c>
      <c r="K60" s="108">
        <f t="shared" si="12"/>
        <v>2</v>
      </c>
      <c r="L60" s="108">
        <f t="shared" si="12"/>
        <v>165</v>
      </c>
      <c r="M60" s="108">
        <f t="shared" si="12"/>
        <v>0</v>
      </c>
      <c r="N60" s="108">
        <f t="shared" si="12"/>
        <v>0</v>
      </c>
      <c r="O60" s="108">
        <f t="shared" si="12"/>
        <v>0</v>
      </c>
      <c r="P60" s="108">
        <f t="shared" si="12"/>
        <v>0</v>
      </c>
      <c r="Q60" s="108">
        <f t="shared" si="12"/>
        <v>101</v>
      </c>
      <c r="R60" s="108">
        <f t="shared" si="12"/>
        <v>266</v>
      </c>
      <c r="S60" s="131">
        <f t="shared" si="2"/>
        <v>0.18719211822660098</v>
      </c>
      <c r="T60" s="134" t="s">
        <v>59</v>
      </c>
      <c r="U60" s="139" t="s">
        <v>180</v>
      </c>
      <c r="V60" s="144">
        <v>260</v>
      </c>
      <c r="W60" s="146">
        <f t="shared" si="3"/>
        <v>0</v>
      </c>
      <c r="X60" s="112">
        <f>+C60-F60-G60-H60</f>
        <v>0</v>
      </c>
      <c r="Y60" s="110">
        <f>C60-F60-G60-H60</f>
        <v>0</v>
      </c>
    </row>
    <row r="61" spans="1:25" s="5" customFormat="1" ht="24.75" customHeight="1">
      <c r="A61" s="125" t="s">
        <v>7</v>
      </c>
      <c r="B61" s="128" t="s">
        <v>84</v>
      </c>
      <c r="C61" s="118">
        <v>35</v>
      </c>
      <c r="D61" s="118">
        <v>30</v>
      </c>
      <c r="E61" s="118">
        <v>5</v>
      </c>
      <c r="F61" s="118"/>
      <c r="G61" s="118"/>
      <c r="H61" s="118">
        <v>35</v>
      </c>
      <c r="I61" s="118">
        <v>26</v>
      </c>
      <c r="J61" s="118">
        <v>1</v>
      </c>
      <c r="K61" s="118"/>
      <c r="L61" s="118">
        <v>25</v>
      </c>
      <c r="M61" s="118"/>
      <c r="N61" s="118"/>
      <c r="O61" s="118"/>
      <c r="P61" s="118"/>
      <c r="Q61" s="118">
        <v>9</v>
      </c>
      <c r="R61" s="118">
        <v>34</v>
      </c>
      <c r="S61" s="131">
        <f t="shared" si="2"/>
        <v>0.038461538461538464</v>
      </c>
      <c r="T61" s="134" t="s">
        <v>7</v>
      </c>
      <c r="U61" s="140" t="s">
        <v>84</v>
      </c>
      <c r="V61" s="145">
        <v>30</v>
      </c>
      <c r="W61" s="146">
        <f t="shared" si="3"/>
        <v>0</v>
      </c>
      <c r="X61" s="112">
        <v>0</v>
      </c>
      <c r="Y61" s="117"/>
    </row>
    <row r="62" spans="1:25" s="12" customFormat="1" ht="24.75" customHeight="1">
      <c r="A62" s="125" t="s">
        <v>8</v>
      </c>
      <c r="B62" s="128" t="s">
        <v>85</v>
      </c>
      <c r="C62" s="118">
        <v>140</v>
      </c>
      <c r="D62" s="118">
        <v>123</v>
      </c>
      <c r="E62" s="118">
        <v>17</v>
      </c>
      <c r="F62" s="118"/>
      <c r="G62" s="118"/>
      <c r="H62" s="118">
        <v>140</v>
      </c>
      <c r="I62" s="118">
        <v>82</v>
      </c>
      <c r="J62" s="118">
        <v>18</v>
      </c>
      <c r="K62" s="118"/>
      <c r="L62" s="118">
        <v>64</v>
      </c>
      <c r="M62" s="118"/>
      <c r="N62" s="118"/>
      <c r="O62" s="118"/>
      <c r="P62" s="118"/>
      <c r="Q62" s="118">
        <v>58</v>
      </c>
      <c r="R62" s="118">
        <v>122</v>
      </c>
      <c r="S62" s="131">
        <f t="shared" si="2"/>
        <v>0.21951219512195122</v>
      </c>
      <c r="T62" s="134" t="s">
        <v>8</v>
      </c>
      <c r="U62" s="140" t="s">
        <v>85</v>
      </c>
      <c r="V62" s="145">
        <v>123</v>
      </c>
      <c r="W62" s="146">
        <f t="shared" si="3"/>
        <v>0</v>
      </c>
      <c r="X62" s="112">
        <v>0</v>
      </c>
      <c r="Y62" s="117"/>
    </row>
    <row r="63" spans="1:25" s="12" customFormat="1" ht="24.75" customHeight="1">
      <c r="A63" s="125" t="s">
        <v>9</v>
      </c>
      <c r="B63" s="128" t="s">
        <v>86</v>
      </c>
      <c r="C63" s="118">
        <v>56</v>
      </c>
      <c r="D63" s="118">
        <v>47</v>
      </c>
      <c r="E63" s="118">
        <v>9</v>
      </c>
      <c r="F63" s="118"/>
      <c r="G63" s="118"/>
      <c r="H63" s="118">
        <v>56</v>
      </c>
      <c r="I63" s="118">
        <v>43</v>
      </c>
      <c r="J63" s="118">
        <v>5</v>
      </c>
      <c r="K63" s="118"/>
      <c r="L63" s="118">
        <v>38</v>
      </c>
      <c r="M63" s="118"/>
      <c r="N63" s="118"/>
      <c r="O63" s="118"/>
      <c r="P63" s="118"/>
      <c r="Q63" s="118">
        <v>13</v>
      </c>
      <c r="R63" s="118">
        <v>51</v>
      </c>
      <c r="S63" s="131">
        <f t="shared" si="2"/>
        <v>0.11627906976744186</v>
      </c>
      <c r="T63" s="134" t="s">
        <v>9</v>
      </c>
      <c r="U63" s="140" t="s">
        <v>86</v>
      </c>
      <c r="V63" s="145">
        <v>47</v>
      </c>
      <c r="W63" s="146">
        <f t="shared" si="3"/>
        <v>0</v>
      </c>
      <c r="X63" s="112">
        <v>0</v>
      </c>
      <c r="Y63" s="117"/>
    </row>
    <row r="64" spans="1:25" s="12" customFormat="1" ht="24.75" customHeight="1">
      <c r="A64" s="125" t="s">
        <v>10</v>
      </c>
      <c r="B64" s="128" t="s">
        <v>87</v>
      </c>
      <c r="C64" s="118">
        <v>73</v>
      </c>
      <c r="D64" s="118">
        <v>60</v>
      </c>
      <c r="E64" s="118">
        <v>13</v>
      </c>
      <c r="F64" s="118"/>
      <c r="G64" s="118"/>
      <c r="H64" s="118">
        <v>73</v>
      </c>
      <c r="I64" s="118">
        <v>52</v>
      </c>
      <c r="J64" s="118">
        <v>12</v>
      </c>
      <c r="K64" s="118">
        <v>2</v>
      </c>
      <c r="L64" s="118">
        <v>38</v>
      </c>
      <c r="M64" s="118"/>
      <c r="N64" s="118"/>
      <c r="O64" s="118"/>
      <c r="P64" s="118"/>
      <c r="Q64" s="118">
        <v>21</v>
      </c>
      <c r="R64" s="118">
        <v>59</v>
      </c>
      <c r="S64" s="131">
        <f t="shared" si="2"/>
        <v>0.2692307692307692</v>
      </c>
      <c r="T64" s="134" t="s">
        <v>10</v>
      </c>
      <c r="U64" s="140" t="s">
        <v>87</v>
      </c>
      <c r="V64" s="145">
        <v>60</v>
      </c>
      <c r="W64" s="146">
        <f t="shared" si="3"/>
        <v>0</v>
      </c>
      <c r="X64" s="112">
        <v>0</v>
      </c>
      <c r="Y64" s="117"/>
    </row>
    <row r="65" spans="1:25" s="11" customFormat="1" ht="24.75" customHeight="1">
      <c r="A65" s="122" t="s">
        <v>60</v>
      </c>
      <c r="B65" s="127" t="s">
        <v>154</v>
      </c>
      <c r="C65" s="108">
        <f>SUM(C66:C69)</f>
        <v>237</v>
      </c>
      <c r="D65" s="108">
        <f aca="true" t="shared" si="13" ref="D65:R65">SUM(D66:D69)</f>
        <v>138</v>
      </c>
      <c r="E65" s="108">
        <f t="shared" si="13"/>
        <v>99</v>
      </c>
      <c r="F65" s="108">
        <f t="shared" si="13"/>
        <v>0</v>
      </c>
      <c r="G65" s="108">
        <f t="shared" si="13"/>
        <v>0</v>
      </c>
      <c r="H65" s="108">
        <f t="shared" si="13"/>
        <v>237</v>
      </c>
      <c r="I65" s="108">
        <f t="shared" si="13"/>
        <v>137</v>
      </c>
      <c r="J65" s="108">
        <f t="shared" si="13"/>
        <v>66</v>
      </c>
      <c r="K65" s="108">
        <f t="shared" si="13"/>
        <v>0</v>
      </c>
      <c r="L65" s="108">
        <f t="shared" si="13"/>
        <v>71</v>
      </c>
      <c r="M65" s="108">
        <f t="shared" si="13"/>
        <v>0</v>
      </c>
      <c r="N65" s="108">
        <f t="shared" si="13"/>
        <v>0</v>
      </c>
      <c r="O65" s="108">
        <f t="shared" si="13"/>
        <v>0</v>
      </c>
      <c r="P65" s="108">
        <f t="shared" si="13"/>
        <v>0</v>
      </c>
      <c r="Q65" s="108">
        <f t="shared" si="13"/>
        <v>100</v>
      </c>
      <c r="R65" s="108">
        <f t="shared" si="13"/>
        <v>171</v>
      </c>
      <c r="S65" s="131">
        <f t="shared" si="2"/>
        <v>0.48175182481751827</v>
      </c>
      <c r="T65" s="134" t="s">
        <v>60</v>
      </c>
      <c r="U65" s="139" t="s">
        <v>181</v>
      </c>
      <c r="V65" s="144">
        <v>138</v>
      </c>
      <c r="W65" s="146">
        <f t="shared" si="3"/>
        <v>0</v>
      </c>
      <c r="X65" s="112">
        <f>+C65-F65-G65-H65</f>
        <v>0</v>
      </c>
      <c r="Y65" s="110">
        <f>C65-F65-G65-H65</f>
        <v>0</v>
      </c>
    </row>
    <row r="66" spans="1:25" s="5" customFormat="1" ht="24.75" customHeight="1">
      <c r="A66" s="125" t="s">
        <v>7</v>
      </c>
      <c r="B66" s="128" t="s">
        <v>88</v>
      </c>
      <c r="C66" s="118">
        <v>39</v>
      </c>
      <c r="D66" s="118">
        <v>16</v>
      </c>
      <c r="E66" s="118">
        <v>23</v>
      </c>
      <c r="F66" s="118"/>
      <c r="G66" s="118">
        <v>0</v>
      </c>
      <c r="H66" s="118">
        <v>39</v>
      </c>
      <c r="I66" s="118">
        <v>26</v>
      </c>
      <c r="J66" s="118">
        <v>20</v>
      </c>
      <c r="K66" s="118"/>
      <c r="L66" s="118">
        <v>6</v>
      </c>
      <c r="M66" s="118">
        <v>0</v>
      </c>
      <c r="N66" s="118"/>
      <c r="O66" s="118"/>
      <c r="P66" s="118">
        <v>0</v>
      </c>
      <c r="Q66" s="118">
        <v>13</v>
      </c>
      <c r="R66" s="118">
        <v>19</v>
      </c>
      <c r="S66" s="131">
        <f t="shared" si="2"/>
        <v>0.7692307692307693</v>
      </c>
      <c r="T66" s="134" t="s">
        <v>7</v>
      </c>
      <c r="U66" s="140" t="s">
        <v>88</v>
      </c>
      <c r="V66" s="145">
        <v>16</v>
      </c>
      <c r="W66" s="146">
        <f t="shared" si="3"/>
        <v>0</v>
      </c>
      <c r="X66" s="112"/>
      <c r="Y66" s="110"/>
    </row>
    <row r="67" spans="1:25" s="12" customFormat="1" ht="24.75" customHeight="1">
      <c r="A67" s="125" t="s">
        <v>8</v>
      </c>
      <c r="B67" s="128" t="s">
        <v>89</v>
      </c>
      <c r="C67" s="118">
        <v>63</v>
      </c>
      <c r="D67" s="118">
        <v>42</v>
      </c>
      <c r="E67" s="118">
        <v>21</v>
      </c>
      <c r="F67" s="118"/>
      <c r="G67" s="118"/>
      <c r="H67" s="118">
        <v>63</v>
      </c>
      <c r="I67" s="118">
        <v>32</v>
      </c>
      <c r="J67" s="118">
        <v>18</v>
      </c>
      <c r="K67" s="118"/>
      <c r="L67" s="118">
        <v>14</v>
      </c>
      <c r="M67" s="118"/>
      <c r="N67" s="118"/>
      <c r="O67" s="118"/>
      <c r="P67" s="118"/>
      <c r="Q67" s="118">
        <v>31</v>
      </c>
      <c r="R67" s="118">
        <v>45</v>
      </c>
      <c r="S67" s="131">
        <f t="shared" si="2"/>
        <v>0.5625</v>
      </c>
      <c r="T67" s="134" t="s">
        <v>8</v>
      </c>
      <c r="U67" s="140" t="s">
        <v>89</v>
      </c>
      <c r="V67" s="145">
        <v>42</v>
      </c>
      <c r="W67" s="146">
        <f t="shared" si="3"/>
        <v>0</v>
      </c>
      <c r="X67" s="112"/>
      <c r="Y67" s="110"/>
    </row>
    <row r="68" spans="1:25" s="12" customFormat="1" ht="24.75" customHeight="1">
      <c r="A68" s="125" t="s">
        <v>9</v>
      </c>
      <c r="B68" s="128" t="s">
        <v>90</v>
      </c>
      <c r="C68" s="118">
        <v>84</v>
      </c>
      <c r="D68" s="118">
        <v>55</v>
      </c>
      <c r="E68" s="118">
        <v>29</v>
      </c>
      <c r="F68" s="118"/>
      <c r="G68" s="118"/>
      <c r="H68" s="118">
        <v>84</v>
      </c>
      <c r="I68" s="118">
        <v>49</v>
      </c>
      <c r="J68" s="118">
        <v>16</v>
      </c>
      <c r="K68" s="118"/>
      <c r="L68" s="118">
        <v>33</v>
      </c>
      <c r="M68" s="118"/>
      <c r="N68" s="118"/>
      <c r="O68" s="118"/>
      <c r="P68" s="118"/>
      <c r="Q68" s="118">
        <v>35</v>
      </c>
      <c r="R68" s="118">
        <v>68</v>
      </c>
      <c r="S68" s="131">
        <f t="shared" si="2"/>
        <v>0.32653061224489793</v>
      </c>
      <c r="T68" s="134" t="s">
        <v>9</v>
      </c>
      <c r="U68" s="140" t="s">
        <v>90</v>
      </c>
      <c r="V68" s="145">
        <v>55</v>
      </c>
      <c r="W68" s="146">
        <f t="shared" si="3"/>
        <v>0</v>
      </c>
      <c r="X68" s="112"/>
      <c r="Y68" s="110"/>
    </row>
    <row r="69" spans="1:25" s="12" customFormat="1" ht="24.75" customHeight="1">
      <c r="A69" s="125" t="s">
        <v>10</v>
      </c>
      <c r="B69" s="128" t="s">
        <v>127</v>
      </c>
      <c r="C69" s="118">
        <v>51</v>
      </c>
      <c r="D69" s="118">
        <v>25</v>
      </c>
      <c r="E69" s="118">
        <v>26</v>
      </c>
      <c r="F69" s="118"/>
      <c r="G69" s="118"/>
      <c r="H69" s="118">
        <v>51</v>
      </c>
      <c r="I69" s="118">
        <v>30</v>
      </c>
      <c r="J69" s="118">
        <v>12</v>
      </c>
      <c r="K69" s="118"/>
      <c r="L69" s="118">
        <v>18</v>
      </c>
      <c r="M69" s="118"/>
      <c r="N69" s="118"/>
      <c r="O69" s="118"/>
      <c r="P69" s="118"/>
      <c r="Q69" s="118">
        <v>21</v>
      </c>
      <c r="R69" s="118">
        <v>39</v>
      </c>
      <c r="S69" s="131">
        <f t="shared" si="2"/>
        <v>0.4</v>
      </c>
      <c r="T69" s="134" t="s">
        <v>10</v>
      </c>
      <c r="U69" s="140" t="s">
        <v>127</v>
      </c>
      <c r="V69" s="145">
        <v>25</v>
      </c>
      <c r="W69" s="146">
        <f t="shared" si="3"/>
        <v>0</v>
      </c>
      <c r="X69" s="112"/>
      <c r="Y69" s="110"/>
    </row>
    <row r="70" spans="1:25" s="11" customFormat="1" ht="24.75" customHeight="1">
      <c r="A70" s="122" t="s">
        <v>61</v>
      </c>
      <c r="B70" s="127" t="s">
        <v>159</v>
      </c>
      <c r="C70" s="108">
        <f>SUM(C71:C76)</f>
        <v>531</v>
      </c>
      <c r="D70" s="108">
        <f aca="true" t="shared" si="14" ref="D70:R70">SUM(D71:D76)</f>
        <v>358</v>
      </c>
      <c r="E70" s="108">
        <f t="shared" si="14"/>
        <v>173</v>
      </c>
      <c r="F70" s="108">
        <f t="shared" si="14"/>
        <v>3</v>
      </c>
      <c r="G70" s="108">
        <f t="shared" si="14"/>
        <v>0</v>
      </c>
      <c r="H70" s="108">
        <f t="shared" si="14"/>
        <v>528</v>
      </c>
      <c r="I70" s="108">
        <f t="shared" si="14"/>
        <v>302</v>
      </c>
      <c r="J70" s="108">
        <f t="shared" si="14"/>
        <v>126</v>
      </c>
      <c r="K70" s="108">
        <f t="shared" si="14"/>
        <v>0</v>
      </c>
      <c r="L70" s="108">
        <f t="shared" si="14"/>
        <v>167</v>
      </c>
      <c r="M70" s="108">
        <f t="shared" si="14"/>
        <v>0</v>
      </c>
      <c r="N70" s="108">
        <f t="shared" si="14"/>
        <v>0</v>
      </c>
      <c r="O70" s="108">
        <f t="shared" si="14"/>
        <v>0</v>
      </c>
      <c r="P70" s="108">
        <f t="shared" si="14"/>
        <v>9</v>
      </c>
      <c r="Q70" s="108">
        <f t="shared" si="14"/>
        <v>226</v>
      </c>
      <c r="R70" s="108">
        <f t="shared" si="14"/>
        <v>402</v>
      </c>
      <c r="S70" s="131">
        <f t="shared" si="2"/>
        <v>0.41721854304635764</v>
      </c>
      <c r="T70" s="134" t="s">
        <v>61</v>
      </c>
      <c r="U70" s="139" t="s">
        <v>182</v>
      </c>
      <c r="V70" s="144">
        <v>358</v>
      </c>
      <c r="W70" s="146">
        <f t="shared" si="3"/>
        <v>0</v>
      </c>
      <c r="X70" s="112">
        <f>+C70-F70-G70-H70</f>
        <v>0</v>
      </c>
      <c r="Y70" s="110">
        <f>C70-F70-G70-H70</f>
        <v>0</v>
      </c>
    </row>
    <row r="71" spans="1:25" s="5" customFormat="1" ht="24.75" customHeight="1">
      <c r="A71" s="125" t="s">
        <v>7</v>
      </c>
      <c r="B71" s="128" t="s">
        <v>91</v>
      </c>
      <c r="C71" s="118">
        <v>5</v>
      </c>
      <c r="D71" s="118">
        <v>0</v>
      </c>
      <c r="E71" s="118">
        <v>5</v>
      </c>
      <c r="F71" s="118"/>
      <c r="G71" s="118"/>
      <c r="H71" s="118">
        <v>5</v>
      </c>
      <c r="I71" s="118">
        <v>5</v>
      </c>
      <c r="J71" s="118">
        <v>4</v>
      </c>
      <c r="K71" s="118"/>
      <c r="L71" s="118">
        <v>1</v>
      </c>
      <c r="M71" s="118"/>
      <c r="N71" s="118"/>
      <c r="O71" s="118"/>
      <c r="P71" s="118"/>
      <c r="Q71" s="118">
        <v>0</v>
      </c>
      <c r="R71" s="118">
        <v>1</v>
      </c>
      <c r="S71" s="131">
        <f t="shared" si="2"/>
        <v>0.8</v>
      </c>
      <c r="T71" s="134" t="s">
        <v>7</v>
      </c>
      <c r="U71" s="140" t="s">
        <v>91</v>
      </c>
      <c r="V71" s="145">
        <v>0</v>
      </c>
      <c r="W71" s="146">
        <f t="shared" si="3"/>
        <v>0</v>
      </c>
      <c r="X71" s="112">
        <v>0</v>
      </c>
      <c r="Y71" s="110"/>
    </row>
    <row r="72" spans="1:25" s="12" customFormat="1" ht="24.75" customHeight="1">
      <c r="A72" s="125" t="s">
        <v>8</v>
      </c>
      <c r="B72" s="128" t="s">
        <v>92</v>
      </c>
      <c r="C72" s="118">
        <v>86</v>
      </c>
      <c r="D72" s="118">
        <v>46</v>
      </c>
      <c r="E72" s="118">
        <v>40</v>
      </c>
      <c r="F72" s="118">
        <v>1</v>
      </c>
      <c r="G72" s="118"/>
      <c r="H72" s="118">
        <v>85</v>
      </c>
      <c r="I72" s="118">
        <v>55</v>
      </c>
      <c r="J72" s="118">
        <v>25</v>
      </c>
      <c r="K72" s="118"/>
      <c r="L72" s="118">
        <v>30</v>
      </c>
      <c r="M72" s="118"/>
      <c r="N72" s="118"/>
      <c r="O72" s="118"/>
      <c r="P72" s="118"/>
      <c r="Q72" s="118">
        <v>30</v>
      </c>
      <c r="R72" s="118">
        <v>60</v>
      </c>
      <c r="S72" s="131">
        <f t="shared" si="2"/>
        <v>0.45454545454545453</v>
      </c>
      <c r="T72" s="134" t="s">
        <v>8</v>
      </c>
      <c r="U72" s="140" t="s">
        <v>92</v>
      </c>
      <c r="V72" s="145">
        <v>46</v>
      </c>
      <c r="W72" s="146">
        <f t="shared" si="3"/>
        <v>0</v>
      </c>
      <c r="X72" s="112">
        <v>0</v>
      </c>
      <c r="Y72" s="110"/>
    </row>
    <row r="73" spans="1:25" s="12" customFormat="1" ht="24.75" customHeight="1">
      <c r="A73" s="125" t="s">
        <v>9</v>
      </c>
      <c r="B73" s="128" t="s">
        <v>93</v>
      </c>
      <c r="C73" s="118">
        <v>99</v>
      </c>
      <c r="D73" s="118">
        <v>70</v>
      </c>
      <c r="E73" s="118">
        <v>29</v>
      </c>
      <c r="F73" s="118"/>
      <c r="G73" s="118"/>
      <c r="H73" s="118">
        <v>99</v>
      </c>
      <c r="I73" s="118">
        <v>52</v>
      </c>
      <c r="J73" s="118">
        <v>22</v>
      </c>
      <c r="K73" s="118"/>
      <c r="L73" s="118">
        <v>21</v>
      </c>
      <c r="M73" s="118"/>
      <c r="N73" s="118"/>
      <c r="O73" s="118"/>
      <c r="P73" s="118">
        <v>9</v>
      </c>
      <c r="Q73" s="118">
        <v>47</v>
      </c>
      <c r="R73" s="118">
        <v>77</v>
      </c>
      <c r="S73" s="131">
        <f t="shared" si="2"/>
        <v>0.4230769230769231</v>
      </c>
      <c r="T73" s="134" t="s">
        <v>9</v>
      </c>
      <c r="U73" s="140" t="s">
        <v>93</v>
      </c>
      <c r="V73" s="145">
        <v>69</v>
      </c>
      <c r="W73" s="146">
        <f t="shared" si="3"/>
        <v>1</v>
      </c>
      <c r="X73" s="112">
        <v>0</v>
      </c>
      <c r="Y73" s="110"/>
    </row>
    <row r="74" spans="1:25" s="12" customFormat="1" ht="24.75" customHeight="1">
      <c r="A74" s="125" t="s">
        <v>10</v>
      </c>
      <c r="B74" s="128" t="s">
        <v>108</v>
      </c>
      <c r="C74" s="118">
        <v>10</v>
      </c>
      <c r="D74" s="118">
        <v>2</v>
      </c>
      <c r="E74" s="118">
        <v>8</v>
      </c>
      <c r="F74" s="118"/>
      <c r="G74" s="118"/>
      <c r="H74" s="118">
        <v>10</v>
      </c>
      <c r="I74" s="118">
        <v>9</v>
      </c>
      <c r="J74" s="118">
        <v>9</v>
      </c>
      <c r="K74" s="118"/>
      <c r="L74" s="118">
        <v>0</v>
      </c>
      <c r="M74" s="118"/>
      <c r="N74" s="118"/>
      <c r="O74" s="118"/>
      <c r="P74" s="118"/>
      <c r="Q74" s="118">
        <v>1</v>
      </c>
      <c r="R74" s="118">
        <v>1</v>
      </c>
      <c r="S74" s="131">
        <f t="shared" si="2"/>
        <v>1</v>
      </c>
      <c r="T74" s="134" t="s">
        <v>10</v>
      </c>
      <c r="U74" s="140" t="s">
        <v>108</v>
      </c>
      <c r="V74" s="145">
        <v>65</v>
      </c>
      <c r="W74" s="146">
        <f t="shared" si="3"/>
        <v>-63</v>
      </c>
      <c r="X74" s="112">
        <v>0</v>
      </c>
      <c r="Y74" s="110"/>
    </row>
    <row r="75" spans="1:25" s="12" customFormat="1" ht="24.75" customHeight="1">
      <c r="A75" s="125" t="s">
        <v>24</v>
      </c>
      <c r="B75" s="128" t="s">
        <v>94</v>
      </c>
      <c r="C75" s="118">
        <v>180</v>
      </c>
      <c r="D75" s="118">
        <v>122</v>
      </c>
      <c r="E75" s="118">
        <v>58</v>
      </c>
      <c r="F75" s="118"/>
      <c r="G75" s="118"/>
      <c r="H75" s="118">
        <v>180</v>
      </c>
      <c r="I75" s="118">
        <v>85</v>
      </c>
      <c r="J75" s="118">
        <v>49</v>
      </c>
      <c r="K75" s="118"/>
      <c r="L75" s="118">
        <v>36</v>
      </c>
      <c r="M75" s="118"/>
      <c r="N75" s="118"/>
      <c r="O75" s="118"/>
      <c r="P75" s="118"/>
      <c r="Q75" s="118">
        <v>95</v>
      </c>
      <c r="R75" s="118">
        <v>131</v>
      </c>
      <c r="S75" s="131">
        <f t="shared" si="2"/>
        <v>0.5764705882352941</v>
      </c>
      <c r="T75" s="134" t="s">
        <v>24</v>
      </c>
      <c r="U75" s="140" t="s">
        <v>94</v>
      </c>
      <c r="V75" s="145">
        <v>82</v>
      </c>
      <c r="W75" s="146">
        <f t="shared" si="3"/>
        <v>40</v>
      </c>
      <c r="X75" s="112"/>
      <c r="Y75" s="110"/>
    </row>
    <row r="76" spans="1:25" s="13" customFormat="1" ht="24.75" customHeight="1">
      <c r="A76" s="125" t="s">
        <v>25</v>
      </c>
      <c r="B76" s="128" t="s">
        <v>95</v>
      </c>
      <c r="C76" s="118">
        <v>151</v>
      </c>
      <c r="D76" s="118">
        <v>118</v>
      </c>
      <c r="E76" s="118">
        <v>33</v>
      </c>
      <c r="F76" s="118">
        <v>2</v>
      </c>
      <c r="G76" s="118">
        <v>0</v>
      </c>
      <c r="H76" s="118">
        <v>149</v>
      </c>
      <c r="I76" s="118">
        <v>96</v>
      </c>
      <c r="J76" s="118">
        <v>17</v>
      </c>
      <c r="K76" s="118">
        <v>0</v>
      </c>
      <c r="L76" s="118">
        <v>79</v>
      </c>
      <c r="M76" s="118">
        <v>0</v>
      </c>
      <c r="N76" s="118">
        <v>0</v>
      </c>
      <c r="O76" s="118">
        <v>0</v>
      </c>
      <c r="P76" s="118">
        <v>0</v>
      </c>
      <c r="Q76" s="118">
        <v>53</v>
      </c>
      <c r="R76" s="118">
        <v>132</v>
      </c>
      <c r="S76" s="131">
        <f aca="true" t="shared" si="15" ref="S76:S86">(J76+K76)/I76</f>
        <v>0.17708333333333334</v>
      </c>
      <c r="T76" s="134" t="s">
        <v>25</v>
      </c>
      <c r="U76" s="140" t="s">
        <v>95</v>
      </c>
      <c r="V76" s="145">
        <v>96</v>
      </c>
      <c r="W76" s="146">
        <f aca="true" t="shared" si="16" ref="W76:W86">D76-V76</f>
        <v>22</v>
      </c>
      <c r="X76" s="112">
        <v>0</v>
      </c>
      <c r="Y76" s="110"/>
    </row>
    <row r="77" spans="1:25" s="11" customFormat="1" ht="24.75" customHeight="1">
      <c r="A77" s="122" t="s">
        <v>62</v>
      </c>
      <c r="B77" s="127" t="s">
        <v>158</v>
      </c>
      <c r="C77" s="108">
        <f>SUM(C78:C81)</f>
        <v>294</v>
      </c>
      <c r="D77" s="108">
        <f aca="true" t="shared" si="17" ref="D77:R77">SUM(D78:D81)</f>
        <v>180</v>
      </c>
      <c r="E77" s="108">
        <f t="shared" si="17"/>
        <v>114</v>
      </c>
      <c r="F77" s="108">
        <f t="shared" si="17"/>
        <v>2</v>
      </c>
      <c r="G77" s="108">
        <f t="shared" si="17"/>
        <v>0</v>
      </c>
      <c r="H77" s="108">
        <f t="shared" si="17"/>
        <v>292</v>
      </c>
      <c r="I77" s="108">
        <f t="shared" si="17"/>
        <v>155</v>
      </c>
      <c r="J77" s="108">
        <f t="shared" si="17"/>
        <v>63</v>
      </c>
      <c r="K77" s="108">
        <f t="shared" si="17"/>
        <v>1</v>
      </c>
      <c r="L77" s="108">
        <f t="shared" si="17"/>
        <v>91</v>
      </c>
      <c r="M77" s="108">
        <f t="shared" si="17"/>
        <v>0</v>
      </c>
      <c r="N77" s="108">
        <f t="shared" si="17"/>
        <v>0</v>
      </c>
      <c r="O77" s="108">
        <f t="shared" si="17"/>
        <v>0</v>
      </c>
      <c r="P77" s="108">
        <f t="shared" si="17"/>
        <v>0</v>
      </c>
      <c r="Q77" s="108">
        <f t="shared" si="17"/>
        <v>137</v>
      </c>
      <c r="R77" s="108">
        <f t="shared" si="17"/>
        <v>228</v>
      </c>
      <c r="S77" s="131">
        <f t="shared" si="15"/>
        <v>0.4129032258064516</v>
      </c>
      <c r="T77" s="134" t="s">
        <v>62</v>
      </c>
      <c r="U77" s="139" t="s">
        <v>183</v>
      </c>
      <c r="V77" s="144">
        <v>180</v>
      </c>
      <c r="W77" s="146">
        <f t="shared" si="16"/>
        <v>0</v>
      </c>
      <c r="X77" s="112">
        <f>+C77-F77-G77-H77</f>
        <v>0</v>
      </c>
      <c r="Y77" s="110"/>
    </row>
    <row r="78" spans="1:25" s="5" customFormat="1" ht="24.75" customHeight="1">
      <c r="A78" s="125" t="s">
        <v>7</v>
      </c>
      <c r="B78" s="128" t="s">
        <v>70</v>
      </c>
      <c r="C78" s="118">
        <v>53</v>
      </c>
      <c r="D78" s="118">
        <v>26</v>
      </c>
      <c r="E78" s="118">
        <v>27</v>
      </c>
      <c r="F78" s="118">
        <v>2</v>
      </c>
      <c r="G78" s="118"/>
      <c r="H78" s="118">
        <v>51</v>
      </c>
      <c r="I78" s="118">
        <v>36</v>
      </c>
      <c r="J78" s="118">
        <v>4</v>
      </c>
      <c r="K78" s="118">
        <v>0</v>
      </c>
      <c r="L78" s="118">
        <v>32</v>
      </c>
      <c r="M78" s="118"/>
      <c r="N78" s="118"/>
      <c r="O78" s="118"/>
      <c r="P78" s="118"/>
      <c r="Q78" s="118">
        <v>15</v>
      </c>
      <c r="R78" s="118">
        <v>47</v>
      </c>
      <c r="S78" s="131">
        <f t="shared" si="15"/>
        <v>0.1111111111111111</v>
      </c>
      <c r="T78" s="134" t="s">
        <v>7</v>
      </c>
      <c r="U78" s="140" t="s">
        <v>70</v>
      </c>
      <c r="V78" s="145">
        <v>26</v>
      </c>
      <c r="W78" s="146">
        <f t="shared" si="16"/>
        <v>0</v>
      </c>
      <c r="X78" s="112"/>
      <c r="Y78" s="110"/>
    </row>
    <row r="79" spans="1:25" s="12" customFormat="1" ht="24.75" customHeight="1">
      <c r="A79" s="125" t="s">
        <v>8</v>
      </c>
      <c r="B79" s="128" t="s">
        <v>97</v>
      </c>
      <c r="C79" s="118">
        <v>51</v>
      </c>
      <c r="D79" s="118">
        <v>23</v>
      </c>
      <c r="E79" s="118">
        <v>28</v>
      </c>
      <c r="F79" s="118"/>
      <c r="G79" s="118"/>
      <c r="H79" s="118">
        <v>51</v>
      </c>
      <c r="I79" s="118">
        <v>34</v>
      </c>
      <c r="J79" s="118">
        <v>20</v>
      </c>
      <c r="K79" s="118">
        <v>1</v>
      </c>
      <c r="L79" s="118">
        <v>13</v>
      </c>
      <c r="M79" s="118">
        <v>0</v>
      </c>
      <c r="N79" s="118"/>
      <c r="O79" s="118"/>
      <c r="P79" s="118"/>
      <c r="Q79" s="118">
        <v>17</v>
      </c>
      <c r="R79" s="118">
        <v>30</v>
      </c>
      <c r="S79" s="131">
        <f t="shared" si="15"/>
        <v>0.6176470588235294</v>
      </c>
      <c r="T79" s="134" t="s">
        <v>8</v>
      </c>
      <c r="U79" s="140" t="s">
        <v>97</v>
      </c>
      <c r="V79" s="145">
        <v>23</v>
      </c>
      <c r="W79" s="146">
        <f t="shared" si="16"/>
        <v>0</v>
      </c>
      <c r="X79" s="112"/>
      <c r="Y79" s="110"/>
    </row>
    <row r="80" spans="1:25" s="12" customFormat="1" ht="24.75" customHeight="1">
      <c r="A80" s="125" t="s">
        <v>9</v>
      </c>
      <c r="B80" s="128" t="s">
        <v>98</v>
      </c>
      <c r="C80" s="118">
        <v>94</v>
      </c>
      <c r="D80" s="118">
        <v>66</v>
      </c>
      <c r="E80" s="118">
        <v>28</v>
      </c>
      <c r="F80" s="118"/>
      <c r="G80" s="118"/>
      <c r="H80" s="118">
        <v>94</v>
      </c>
      <c r="I80" s="118">
        <v>37</v>
      </c>
      <c r="J80" s="118">
        <v>18</v>
      </c>
      <c r="K80" s="118">
        <v>0</v>
      </c>
      <c r="L80" s="118">
        <v>19</v>
      </c>
      <c r="M80" s="118"/>
      <c r="N80" s="118"/>
      <c r="O80" s="118"/>
      <c r="P80" s="118"/>
      <c r="Q80" s="118">
        <v>57</v>
      </c>
      <c r="R80" s="118">
        <v>76</v>
      </c>
      <c r="S80" s="131">
        <f t="shared" si="15"/>
        <v>0.4864864864864865</v>
      </c>
      <c r="T80" s="134" t="s">
        <v>9</v>
      </c>
      <c r="U80" s="140" t="s">
        <v>98</v>
      </c>
      <c r="V80" s="145">
        <v>66</v>
      </c>
      <c r="W80" s="146">
        <f t="shared" si="16"/>
        <v>0</v>
      </c>
      <c r="X80" s="112"/>
      <c r="Y80" s="110"/>
    </row>
    <row r="81" spans="1:25" s="12" customFormat="1" ht="24.75" customHeight="1">
      <c r="A81" s="125" t="s">
        <v>10</v>
      </c>
      <c r="B81" s="128" t="s">
        <v>99</v>
      </c>
      <c r="C81" s="118">
        <v>96</v>
      </c>
      <c r="D81" s="118">
        <v>65</v>
      </c>
      <c r="E81" s="118">
        <v>31</v>
      </c>
      <c r="F81" s="118"/>
      <c r="G81" s="118"/>
      <c r="H81" s="118">
        <v>96</v>
      </c>
      <c r="I81" s="118">
        <v>48</v>
      </c>
      <c r="J81" s="118">
        <v>21</v>
      </c>
      <c r="K81" s="118">
        <v>0</v>
      </c>
      <c r="L81" s="118">
        <v>27</v>
      </c>
      <c r="M81" s="118">
        <v>0</v>
      </c>
      <c r="N81" s="118"/>
      <c r="O81" s="118"/>
      <c r="P81" s="118">
        <v>0</v>
      </c>
      <c r="Q81" s="118">
        <v>48</v>
      </c>
      <c r="R81" s="118">
        <v>75</v>
      </c>
      <c r="S81" s="131">
        <f t="shared" si="15"/>
        <v>0.4375</v>
      </c>
      <c r="T81" s="134" t="s">
        <v>10</v>
      </c>
      <c r="U81" s="140" t="s">
        <v>99</v>
      </c>
      <c r="V81" s="145">
        <v>65</v>
      </c>
      <c r="W81" s="146">
        <f t="shared" si="16"/>
        <v>0</v>
      </c>
      <c r="X81" s="112"/>
      <c r="Y81" s="110"/>
    </row>
    <row r="82" spans="1:25" s="11" customFormat="1" ht="24.75" customHeight="1">
      <c r="A82" s="122" t="s">
        <v>63</v>
      </c>
      <c r="B82" s="127" t="s">
        <v>157</v>
      </c>
      <c r="C82" s="108">
        <f>SUM(C83:C86)</f>
        <v>271</v>
      </c>
      <c r="D82" s="108">
        <f aca="true" t="shared" si="18" ref="D82:R82">SUM(D83:D86)</f>
        <v>163</v>
      </c>
      <c r="E82" s="108">
        <f t="shared" si="18"/>
        <v>108</v>
      </c>
      <c r="F82" s="108">
        <f t="shared" si="18"/>
        <v>0</v>
      </c>
      <c r="G82" s="108">
        <f t="shared" si="18"/>
        <v>0</v>
      </c>
      <c r="H82" s="108">
        <f t="shared" si="18"/>
        <v>271</v>
      </c>
      <c r="I82" s="108">
        <f t="shared" si="18"/>
        <v>196</v>
      </c>
      <c r="J82" s="108">
        <f t="shared" si="18"/>
        <v>61</v>
      </c>
      <c r="K82" s="108">
        <f t="shared" si="18"/>
        <v>1</v>
      </c>
      <c r="L82" s="108">
        <f t="shared" si="18"/>
        <v>134</v>
      </c>
      <c r="M82" s="108">
        <f t="shared" si="18"/>
        <v>0</v>
      </c>
      <c r="N82" s="108">
        <f t="shared" si="18"/>
        <v>0</v>
      </c>
      <c r="O82" s="108">
        <f t="shared" si="18"/>
        <v>0</v>
      </c>
      <c r="P82" s="108">
        <f t="shared" si="18"/>
        <v>0</v>
      </c>
      <c r="Q82" s="108">
        <f t="shared" si="18"/>
        <v>75</v>
      </c>
      <c r="R82" s="108">
        <f t="shared" si="18"/>
        <v>209</v>
      </c>
      <c r="S82" s="131">
        <f t="shared" si="15"/>
        <v>0.3163265306122449</v>
      </c>
      <c r="T82" s="134" t="s">
        <v>63</v>
      </c>
      <c r="U82" s="139" t="s">
        <v>184</v>
      </c>
      <c r="V82" s="144">
        <v>163</v>
      </c>
      <c r="W82" s="146">
        <f t="shared" si="16"/>
        <v>0</v>
      </c>
      <c r="X82" s="112">
        <f>+C82-F82-G82-H82</f>
        <v>0</v>
      </c>
      <c r="Y82" s="110">
        <f>C82-F82-G82-H82</f>
        <v>0</v>
      </c>
    </row>
    <row r="83" spans="1:25" s="5" customFormat="1" ht="24.75" customHeight="1">
      <c r="A83" s="125" t="s">
        <v>7</v>
      </c>
      <c r="B83" s="128" t="s">
        <v>100</v>
      </c>
      <c r="C83" s="118">
        <v>57</v>
      </c>
      <c r="D83" s="118">
        <v>43</v>
      </c>
      <c r="E83" s="118">
        <v>14</v>
      </c>
      <c r="F83" s="118"/>
      <c r="G83" s="118">
        <v>0</v>
      </c>
      <c r="H83" s="118">
        <v>57</v>
      </c>
      <c r="I83" s="118">
        <v>36</v>
      </c>
      <c r="J83" s="118">
        <v>8</v>
      </c>
      <c r="K83" s="118"/>
      <c r="L83" s="118">
        <v>28</v>
      </c>
      <c r="M83" s="118">
        <v>0</v>
      </c>
      <c r="N83" s="118">
        <v>0</v>
      </c>
      <c r="O83" s="118">
        <v>0</v>
      </c>
      <c r="P83" s="118">
        <v>0</v>
      </c>
      <c r="Q83" s="118">
        <v>21</v>
      </c>
      <c r="R83" s="118">
        <v>49</v>
      </c>
      <c r="S83" s="131">
        <f t="shared" si="15"/>
        <v>0.2222222222222222</v>
      </c>
      <c r="T83" s="134" t="s">
        <v>7</v>
      </c>
      <c r="U83" s="140" t="s">
        <v>100</v>
      </c>
      <c r="V83" s="145">
        <v>43</v>
      </c>
      <c r="W83" s="146">
        <f t="shared" si="16"/>
        <v>0</v>
      </c>
      <c r="X83" s="112">
        <v>0</v>
      </c>
      <c r="Y83" s="110"/>
    </row>
    <row r="84" spans="1:25" s="12" customFormat="1" ht="24.75" customHeight="1">
      <c r="A84" s="125" t="s">
        <v>8</v>
      </c>
      <c r="B84" s="128" t="s">
        <v>101</v>
      </c>
      <c r="C84" s="118">
        <v>70</v>
      </c>
      <c r="D84" s="118">
        <v>30</v>
      </c>
      <c r="E84" s="118">
        <v>40</v>
      </c>
      <c r="F84" s="118"/>
      <c r="G84" s="118">
        <v>0</v>
      </c>
      <c r="H84" s="118">
        <v>70</v>
      </c>
      <c r="I84" s="118">
        <v>57</v>
      </c>
      <c r="J84" s="118">
        <v>21</v>
      </c>
      <c r="K84" s="118"/>
      <c r="L84" s="118">
        <v>36</v>
      </c>
      <c r="M84" s="118">
        <v>0</v>
      </c>
      <c r="N84" s="118">
        <v>0</v>
      </c>
      <c r="O84" s="118">
        <v>0</v>
      </c>
      <c r="P84" s="118">
        <v>0</v>
      </c>
      <c r="Q84" s="118">
        <v>13</v>
      </c>
      <c r="R84" s="118">
        <v>49</v>
      </c>
      <c r="S84" s="131">
        <f t="shared" si="15"/>
        <v>0.3684210526315789</v>
      </c>
      <c r="T84" s="134" t="s">
        <v>8</v>
      </c>
      <c r="U84" s="140" t="s">
        <v>101</v>
      </c>
      <c r="V84" s="145">
        <v>30</v>
      </c>
      <c r="W84" s="146">
        <f t="shared" si="16"/>
        <v>0</v>
      </c>
      <c r="X84" s="112">
        <v>0</v>
      </c>
      <c r="Y84" s="110"/>
    </row>
    <row r="85" spans="1:25" s="12" customFormat="1" ht="24.75" customHeight="1">
      <c r="A85" s="125" t="s">
        <v>9</v>
      </c>
      <c r="B85" s="128" t="s">
        <v>102</v>
      </c>
      <c r="C85" s="118">
        <v>55</v>
      </c>
      <c r="D85" s="118">
        <v>30</v>
      </c>
      <c r="E85" s="118">
        <v>25</v>
      </c>
      <c r="F85" s="118"/>
      <c r="G85" s="118">
        <v>0</v>
      </c>
      <c r="H85" s="118">
        <v>55</v>
      </c>
      <c r="I85" s="118">
        <v>38</v>
      </c>
      <c r="J85" s="118">
        <v>13</v>
      </c>
      <c r="K85" s="118"/>
      <c r="L85" s="118">
        <v>25</v>
      </c>
      <c r="M85" s="118">
        <v>0</v>
      </c>
      <c r="N85" s="118">
        <v>0</v>
      </c>
      <c r="O85" s="118">
        <v>0</v>
      </c>
      <c r="P85" s="118">
        <v>0</v>
      </c>
      <c r="Q85" s="118">
        <v>17</v>
      </c>
      <c r="R85" s="118">
        <v>42</v>
      </c>
      <c r="S85" s="131">
        <f t="shared" si="15"/>
        <v>0.34210526315789475</v>
      </c>
      <c r="T85" s="134" t="s">
        <v>9</v>
      </c>
      <c r="U85" s="140" t="s">
        <v>102</v>
      </c>
      <c r="V85" s="145">
        <v>30</v>
      </c>
      <c r="W85" s="146">
        <f t="shared" si="16"/>
        <v>0</v>
      </c>
      <c r="X85" s="112">
        <v>0</v>
      </c>
      <c r="Y85" s="110"/>
    </row>
    <row r="86" spans="1:25" s="12" customFormat="1" ht="24.75" customHeight="1">
      <c r="A86" s="125" t="s">
        <v>10</v>
      </c>
      <c r="B86" s="128" t="s">
        <v>103</v>
      </c>
      <c r="C86" s="118">
        <v>89</v>
      </c>
      <c r="D86" s="118">
        <v>60</v>
      </c>
      <c r="E86" s="118">
        <v>29</v>
      </c>
      <c r="F86" s="118"/>
      <c r="G86" s="118">
        <v>0</v>
      </c>
      <c r="H86" s="118">
        <v>89</v>
      </c>
      <c r="I86" s="118">
        <v>65</v>
      </c>
      <c r="J86" s="118">
        <v>19</v>
      </c>
      <c r="K86" s="118">
        <v>1</v>
      </c>
      <c r="L86" s="118">
        <v>45</v>
      </c>
      <c r="M86" s="118">
        <v>0</v>
      </c>
      <c r="N86" s="118">
        <v>0</v>
      </c>
      <c r="O86" s="118">
        <v>0</v>
      </c>
      <c r="P86" s="118">
        <v>0</v>
      </c>
      <c r="Q86" s="118">
        <v>24</v>
      </c>
      <c r="R86" s="118">
        <v>69</v>
      </c>
      <c r="S86" s="131">
        <f t="shared" si="15"/>
        <v>0.3076923076923077</v>
      </c>
      <c r="T86" s="134" t="s">
        <v>10</v>
      </c>
      <c r="U86" s="140" t="s">
        <v>103</v>
      </c>
      <c r="V86" s="145">
        <v>60</v>
      </c>
      <c r="W86" s="146">
        <f t="shared" si="16"/>
        <v>0</v>
      </c>
      <c r="X86" s="112">
        <v>0</v>
      </c>
      <c r="Y86" s="110"/>
    </row>
    <row r="87" spans="1:25" ht="24.75" customHeight="1">
      <c r="A87" s="129"/>
      <c r="B87" s="127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21"/>
      <c r="T87" s="66"/>
      <c r="U87" s="66"/>
      <c r="V87" s="66"/>
      <c r="W87" s="66"/>
      <c r="X87" s="66"/>
      <c r="Y87" s="110">
        <f aca="true" t="shared" si="19" ref="Y87:Y97">C87-F87-G87-H87</f>
        <v>0</v>
      </c>
    </row>
    <row r="88" spans="3:25" ht="18.75">
      <c r="C88" s="180"/>
      <c r="D88" s="180"/>
      <c r="E88" s="180"/>
      <c r="I88" s="6"/>
      <c r="J88" s="6"/>
      <c r="K88" s="6"/>
      <c r="L88" s="180" t="s">
        <v>191</v>
      </c>
      <c r="M88" s="180"/>
      <c r="N88" s="180"/>
      <c r="O88" s="180"/>
      <c r="P88" s="180"/>
      <c r="Q88" s="180"/>
      <c r="R88" s="1"/>
      <c r="Y88" s="14">
        <f t="shared" si="19"/>
        <v>0</v>
      </c>
    </row>
    <row r="89" spans="3:25" ht="20.25" customHeight="1">
      <c r="C89" s="4"/>
      <c r="D89" s="4"/>
      <c r="E89" s="159"/>
      <c r="F89" s="159"/>
      <c r="G89" s="159"/>
      <c r="H89" s="159"/>
      <c r="I89" s="4"/>
      <c r="J89" s="4"/>
      <c r="K89" s="4"/>
      <c r="L89" s="164" t="s">
        <v>193</v>
      </c>
      <c r="M89" s="164"/>
      <c r="N89" s="164"/>
      <c r="O89" s="164"/>
      <c r="P89" s="164"/>
      <c r="Q89" s="164"/>
      <c r="R89" s="1"/>
      <c r="Y89" s="14">
        <f t="shared" si="19"/>
        <v>0</v>
      </c>
    </row>
    <row r="90" spans="3:25" ht="20.25" customHeight="1">
      <c r="C90" s="164" t="s">
        <v>21</v>
      </c>
      <c r="D90" s="164"/>
      <c r="E90" s="164"/>
      <c r="F90" s="159"/>
      <c r="G90" s="159"/>
      <c r="H90" s="159"/>
      <c r="I90" s="4"/>
      <c r="J90" s="4"/>
      <c r="K90" s="4"/>
      <c r="L90" s="164" t="s">
        <v>134</v>
      </c>
      <c r="M90" s="164"/>
      <c r="N90" s="164"/>
      <c r="O90" s="164"/>
      <c r="P90" s="164"/>
      <c r="Q90" s="164"/>
      <c r="R90" s="1"/>
      <c r="Y90" s="14"/>
    </row>
    <row r="91" spans="3:25" ht="20.25" customHeight="1">
      <c r="C91" s="4"/>
      <c r="D91" s="4"/>
      <c r="E91" s="159"/>
      <c r="F91" s="159"/>
      <c r="G91" s="159"/>
      <c r="H91" s="159"/>
      <c r="I91" s="4"/>
      <c r="J91" s="4"/>
      <c r="K91" s="4"/>
      <c r="L91" s="160"/>
      <c r="M91" s="160"/>
      <c r="N91" s="160"/>
      <c r="O91" s="160"/>
      <c r="P91" s="160"/>
      <c r="Q91" s="160"/>
      <c r="R91" s="1"/>
      <c r="Y91" s="14"/>
    </row>
    <row r="92" spans="3:25" ht="20.25" customHeight="1">
      <c r="C92" s="4"/>
      <c r="D92" s="4"/>
      <c r="E92" s="159"/>
      <c r="F92" s="159"/>
      <c r="G92" s="159"/>
      <c r="H92" s="159"/>
      <c r="I92" s="4"/>
      <c r="J92" s="4"/>
      <c r="K92" s="4"/>
      <c r="L92" s="160"/>
      <c r="M92" s="160"/>
      <c r="N92" s="160"/>
      <c r="O92" s="160"/>
      <c r="P92" s="160"/>
      <c r="Q92" s="160"/>
      <c r="R92" s="1"/>
      <c r="Y92" s="14"/>
    </row>
    <row r="93" spans="3:25" ht="20.25" customHeight="1">
      <c r="C93" s="4"/>
      <c r="D93" s="4"/>
      <c r="E93" s="159"/>
      <c r="F93" s="159"/>
      <c r="G93" s="159"/>
      <c r="H93" s="159"/>
      <c r="I93" s="4"/>
      <c r="J93" s="4"/>
      <c r="K93" s="4"/>
      <c r="L93" s="160"/>
      <c r="M93" s="160"/>
      <c r="N93" s="160"/>
      <c r="O93" s="160"/>
      <c r="P93" s="160"/>
      <c r="Q93" s="160"/>
      <c r="R93" s="1"/>
      <c r="Y93" s="14"/>
    </row>
    <row r="94" spans="3:25" ht="94.5" customHeight="1">
      <c r="C94" s="177" t="s">
        <v>121</v>
      </c>
      <c r="D94" s="177"/>
      <c r="E94" s="177"/>
      <c r="F94" s="162"/>
      <c r="G94" s="162"/>
      <c r="H94" s="162"/>
      <c r="I94" s="163"/>
      <c r="J94" s="163"/>
      <c r="K94" s="163"/>
      <c r="L94" s="177" t="s">
        <v>119</v>
      </c>
      <c r="M94" s="177"/>
      <c r="N94" s="177"/>
      <c r="O94" s="177"/>
      <c r="P94" s="177"/>
      <c r="Q94" s="177"/>
      <c r="R94" s="1"/>
      <c r="Y94" s="14" t="e">
        <f t="shared" si="19"/>
        <v>#VALUE!</v>
      </c>
    </row>
    <row r="95" ht="24.75" customHeight="1">
      <c r="Y95" s="14">
        <f t="shared" si="19"/>
        <v>0</v>
      </c>
    </row>
    <row r="96" spans="4:25" ht="24.75" customHeight="1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Y96" s="14">
        <f t="shared" si="19"/>
        <v>0</v>
      </c>
    </row>
    <row r="97" spans="3:25" ht="24.75" customHeight="1">
      <c r="C97" s="62">
        <f>C11-D11-E11</f>
        <v>0</v>
      </c>
      <c r="D97" s="63"/>
      <c r="E97" s="63"/>
      <c r="F97" s="63"/>
      <c r="G97" s="63">
        <f>H11-I11-Q11</f>
        <v>0</v>
      </c>
      <c r="H97" s="63">
        <f>C11-F11-G11-H11</f>
        <v>0</v>
      </c>
      <c r="I97" s="63">
        <f>I11-J11-K11-L11-M11-N11-O11-P11</f>
        <v>0</v>
      </c>
      <c r="J97" s="63"/>
      <c r="K97" s="63"/>
      <c r="L97" s="63"/>
      <c r="M97" s="63"/>
      <c r="N97" s="63"/>
      <c r="O97" s="63"/>
      <c r="P97" s="63"/>
      <c r="Q97" s="63"/>
      <c r="R97" s="63">
        <f>R11-Q11-P11-O11-N11-M11-L11</f>
        <v>0</v>
      </c>
      <c r="S97" s="63"/>
      <c r="T97" s="63"/>
      <c r="U97" s="63"/>
      <c r="V97" s="63"/>
      <c r="W97" s="63"/>
      <c r="Y97" s="14">
        <f t="shared" si="19"/>
        <v>0</v>
      </c>
    </row>
    <row r="98" spans="3:23" ht="24.75" customHeight="1">
      <c r="C98" s="62">
        <f aca="true" t="shared" si="20" ref="C98:C161">C12-D12-E12</f>
        <v>0</v>
      </c>
      <c r="D98" s="63"/>
      <c r="E98" s="63"/>
      <c r="F98" s="63"/>
      <c r="G98" s="63">
        <f aca="true" t="shared" si="21" ref="G98:G161">H12-I12-Q12</f>
        <v>0</v>
      </c>
      <c r="H98" s="63">
        <f aca="true" t="shared" si="22" ref="H98:H161">C12-F12-G12-H12</f>
        <v>0</v>
      </c>
      <c r="I98" s="63">
        <f aca="true" t="shared" si="23" ref="I98:I161">I12-J12-K12-L12-M12-N12-O12-P12</f>
        <v>0</v>
      </c>
      <c r="J98" s="63"/>
      <c r="K98" s="63"/>
      <c r="L98" s="63"/>
      <c r="M98" s="63"/>
      <c r="N98" s="63"/>
      <c r="O98" s="63"/>
      <c r="P98" s="63"/>
      <c r="Q98" s="63"/>
      <c r="R98" s="63">
        <f aca="true" t="shared" si="24" ref="R98:R161">R12-Q12-P12-O12-N12-M12-L12</f>
        <v>0</v>
      </c>
      <c r="S98" s="63"/>
      <c r="T98" s="63"/>
      <c r="U98" s="63"/>
      <c r="V98" s="63"/>
      <c r="W98" s="63"/>
    </row>
    <row r="99" spans="3:23" ht="24.75" customHeight="1">
      <c r="C99" s="62">
        <f t="shared" si="20"/>
        <v>0</v>
      </c>
      <c r="D99" s="63"/>
      <c r="E99" s="63"/>
      <c r="F99" s="63"/>
      <c r="G99" s="63">
        <f t="shared" si="21"/>
        <v>0</v>
      </c>
      <c r="H99" s="63">
        <f t="shared" si="22"/>
        <v>0</v>
      </c>
      <c r="I99" s="63">
        <f t="shared" si="23"/>
        <v>0</v>
      </c>
      <c r="J99" s="63"/>
      <c r="K99" s="63"/>
      <c r="L99" s="63"/>
      <c r="M99" s="63"/>
      <c r="N99" s="63"/>
      <c r="O99" s="63"/>
      <c r="P99" s="63"/>
      <c r="Q99" s="63"/>
      <c r="R99" s="63">
        <f t="shared" si="24"/>
        <v>0</v>
      </c>
      <c r="S99" s="63"/>
      <c r="T99" s="63"/>
      <c r="U99" s="63"/>
      <c r="V99" s="63"/>
      <c r="W99" s="63"/>
    </row>
    <row r="100" spans="3:23" ht="24.75" customHeight="1">
      <c r="C100" s="62">
        <f t="shared" si="20"/>
        <v>0</v>
      </c>
      <c r="D100" s="63"/>
      <c r="E100" s="63"/>
      <c r="F100" s="63"/>
      <c r="G100" s="63">
        <f t="shared" si="21"/>
        <v>0</v>
      </c>
      <c r="H100" s="63">
        <f t="shared" si="22"/>
        <v>0</v>
      </c>
      <c r="I100" s="63">
        <f t="shared" si="23"/>
        <v>0</v>
      </c>
      <c r="J100" s="63"/>
      <c r="K100" s="63"/>
      <c r="L100" s="63"/>
      <c r="M100" s="63"/>
      <c r="N100" s="63"/>
      <c r="O100" s="63"/>
      <c r="P100" s="63"/>
      <c r="Q100" s="63"/>
      <c r="R100" s="63">
        <f t="shared" si="24"/>
        <v>0</v>
      </c>
      <c r="S100" s="63"/>
      <c r="T100" s="63"/>
      <c r="U100" s="63"/>
      <c r="V100" s="63"/>
      <c r="W100" s="63"/>
    </row>
    <row r="101" spans="3:23" ht="24.75" customHeight="1">
      <c r="C101" s="62">
        <f t="shared" si="20"/>
        <v>0</v>
      </c>
      <c r="D101" s="63"/>
      <c r="E101" s="63"/>
      <c r="F101" s="63"/>
      <c r="G101" s="63">
        <f t="shared" si="21"/>
        <v>0</v>
      </c>
      <c r="H101" s="63">
        <f t="shared" si="22"/>
        <v>0</v>
      </c>
      <c r="I101" s="63">
        <f t="shared" si="23"/>
        <v>0</v>
      </c>
      <c r="J101" s="63"/>
      <c r="K101" s="63"/>
      <c r="L101" s="63"/>
      <c r="M101" s="63"/>
      <c r="N101" s="63"/>
      <c r="O101" s="63"/>
      <c r="P101" s="63"/>
      <c r="Q101" s="63"/>
      <c r="R101" s="63">
        <f t="shared" si="24"/>
        <v>0</v>
      </c>
      <c r="S101" s="63"/>
      <c r="T101" s="63"/>
      <c r="U101" s="63"/>
      <c r="V101" s="63"/>
      <c r="W101" s="63"/>
    </row>
    <row r="102" spans="3:23" ht="24.75" customHeight="1">
      <c r="C102" s="62">
        <f t="shared" si="20"/>
        <v>0</v>
      </c>
      <c r="D102" s="63"/>
      <c r="E102" s="63"/>
      <c r="F102" s="63"/>
      <c r="G102" s="63">
        <f>H16-I16-Q16</f>
        <v>0</v>
      </c>
      <c r="H102" s="63">
        <f>C16-F16-G16-H16</f>
        <v>0</v>
      </c>
      <c r="I102" s="63">
        <f t="shared" si="23"/>
        <v>0</v>
      </c>
      <c r="J102" s="63"/>
      <c r="K102" s="63"/>
      <c r="L102" s="63"/>
      <c r="M102" s="63"/>
      <c r="N102" s="63"/>
      <c r="O102" s="63"/>
      <c r="P102" s="63"/>
      <c r="Q102" s="63"/>
      <c r="R102" s="63">
        <f t="shared" si="24"/>
        <v>0</v>
      </c>
      <c r="S102" s="63"/>
      <c r="T102" s="63"/>
      <c r="U102" s="63"/>
      <c r="V102" s="63"/>
      <c r="W102" s="63"/>
    </row>
    <row r="103" spans="3:23" ht="24.75" customHeight="1">
      <c r="C103" s="62">
        <f t="shared" si="20"/>
        <v>0</v>
      </c>
      <c r="D103" s="63"/>
      <c r="E103" s="63"/>
      <c r="F103" s="63"/>
      <c r="G103" s="63">
        <f t="shared" si="21"/>
        <v>0</v>
      </c>
      <c r="H103" s="63">
        <f>C17-F17-G17-H17</f>
        <v>0</v>
      </c>
      <c r="I103" s="63">
        <f t="shared" si="23"/>
        <v>0</v>
      </c>
      <c r="J103" s="63"/>
      <c r="K103" s="63"/>
      <c r="L103" s="63"/>
      <c r="M103" s="63"/>
      <c r="N103" s="63"/>
      <c r="O103" s="63"/>
      <c r="P103" s="63"/>
      <c r="Q103" s="63"/>
      <c r="R103" s="63">
        <f t="shared" si="24"/>
        <v>0</v>
      </c>
      <c r="S103" s="63"/>
      <c r="T103" s="63"/>
      <c r="U103" s="63"/>
      <c r="V103" s="63"/>
      <c r="W103" s="63"/>
    </row>
    <row r="104" spans="3:23" ht="24.75" customHeight="1">
      <c r="C104" s="62">
        <f t="shared" si="20"/>
        <v>0</v>
      </c>
      <c r="D104" s="63"/>
      <c r="E104" s="63"/>
      <c r="F104" s="63"/>
      <c r="G104" s="63">
        <f t="shared" si="21"/>
        <v>0</v>
      </c>
      <c r="H104" s="63">
        <f t="shared" si="22"/>
        <v>0</v>
      </c>
      <c r="I104" s="63">
        <f t="shared" si="23"/>
        <v>0</v>
      </c>
      <c r="J104" s="63"/>
      <c r="K104" s="63"/>
      <c r="L104" s="63"/>
      <c r="M104" s="63"/>
      <c r="N104" s="63"/>
      <c r="O104" s="63"/>
      <c r="P104" s="63"/>
      <c r="Q104" s="63"/>
      <c r="R104" s="63">
        <f t="shared" si="24"/>
        <v>0</v>
      </c>
      <c r="S104" s="63"/>
      <c r="T104" s="63"/>
      <c r="U104" s="63"/>
      <c r="V104" s="63"/>
      <c r="W104" s="63"/>
    </row>
    <row r="105" spans="3:23" ht="24.75" customHeight="1">
      <c r="C105" s="62">
        <f t="shared" si="20"/>
        <v>0</v>
      </c>
      <c r="D105" s="63"/>
      <c r="E105" s="63"/>
      <c r="F105" s="63"/>
      <c r="G105" s="63">
        <f t="shared" si="21"/>
        <v>0</v>
      </c>
      <c r="H105" s="63">
        <f t="shared" si="22"/>
        <v>0</v>
      </c>
      <c r="I105" s="63">
        <f t="shared" si="23"/>
        <v>0</v>
      </c>
      <c r="J105" s="63"/>
      <c r="K105" s="63"/>
      <c r="L105" s="63"/>
      <c r="M105" s="63"/>
      <c r="N105" s="63"/>
      <c r="O105" s="63"/>
      <c r="P105" s="63"/>
      <c r="Q105" s="63"/>
      <c r="R105" s="63">
        <f t="shared" si="24"/>
        <v>0</v>
      </c>
      <c r="S105" s="63"/>
      <c r="T105" s="63"/>
      <c r="U105" s="63"/>
      <c r="V105" s="63"/>
      <c r="W105" s="63"/>
    </row>
    <row r="106" spans="3:23" ht="24.75" customHeight="1">
      <c r="C106" s="62">
        <f t="shared" si="20"/>
        <v>0</v>
      </c>
      <c r="D106" s="63"/>
      <c r="E106" s="63"/>
      <c r="F106" s="63"/>
      <c r="G106" s="63">
        <f t="shared" si="21"/>
        <v>0</v>
      </c>
      <c r="H106" s="63">
        <f t="shared" si="22"/>
        <v>0</v>
      </c>
      <c r="I106" s="63">
        <f t="shared" si="23"/>
        <v>0</v>
      </c>
      <c r="J106" s="63"/>
      <c r="K106" s="63"/>
      <c r="L106" s="63"/>
      <c r="M106" s="63"/>
      <c r="N106" s="63"/>
      <c r="O106" s="63"/>
      <c r="P106" s="63"/>
      <c r="Q106" s="63"/>
      <c r="R106" s="63">
        <f t="shared" si="24"/>
        <v>0</v>
      </c>
      <c r="S106" s="63"/>
      <c r="T106" s="63"/>
      <c r="U106" s="63"/>
      <c r="V106" s="63"/>
      <c r="W106" s="63"/>
    </row>
    <row r="107" spans="3:23" ht="24.75" customHeight="1">
      <c r="C107" s="62">
        <f t="shared" si="20"/>
        <v>0</v>
      </c>
      <c r="D107" s="63"/>
      <c r="E107" s="63"/>
      <c r="F107" s="63"/>
      <c r="G107" s="63">
        <f t="shared" si="21"/>
        <v>0</v>
      </c>
      <c r="H107" s="63">
        <f t="shared" si="22"/>
        <v>0</v>
      </c>
      <c r="I107" s="63">
        <f t="shared" si="23"/>
        <v>0</v>
      </c>
      <c r="J107" s="63"/>
      <c r="K107" s="63"/>
      <c r="L107" s="63"/>
      <c r="M107" s="63"/>
      <c r="N107" s="63"/>
      <c r="O107" s="63"/>
      <c r="P107" s="63"/>
      <c r="Q107" s="63"/>
      <c r="R107" s="63">
        <f t="shared" si="24"/>
        <v>0</v>
      </c>
      <c r="S107" s="63"/>
      <c r="T107" s="63"/>
      <c r="U107" s="63"/>
      <c r="V107" s="63"/>
      <c r="W107" s="63"/>
    </row>
    <row r="108" spans="3:23" ht="24.75" customHeight="1">
      <c r="C108" s="62">
        <f t="shared" si="20"/>
        <v>0</v>
      </c>
      <c r="D108" s="63"/>
      <c r="E108" s="63"/>
      <c r="F108" s="63"/>
      <c r="G108" s="63">
        <f t="shared" si="21"/>
        <v>0</v>
      </c>
      <c r="H108" s="63">
        <f t="shared" si="22"/>
        <v>0</v>
      </c>
      <c r="I108" s="63">
        <f t="shared" si="23"/>
        <v>0</v>
      </c>
      <c r="J108" s="63"/>
      <c r="K108" s="63"/>
      <c r="L108" s="63"/>
      <c r="M108" s="63"/>
      <c r="N108" s="63"/>
      <c r="O108" s="63"/>
      <c r="P108" s="63"/>
      <c r="Q108" s="63"/>
      <c r="R108" s="63">
        <f t="shared" si="24"/>
        <v>0</v>
      </c>
      <c r="S108" s="63"/>
      <c r="T108" s="63"/>
      <c r="U108" s="63"/>
      <c r="V108" s="63"/>
      <c r="W108" s="63"/>
    </row>
    <row r="109" spans="3:23" ht="24.75" customHeight="1">
      <c r="C109" s="62">
        <f t="shared" si="20"/>
        <v>0</v>
      </c>
      <c r="D109" s="63"/>
      <c r="E109" s="63"/>
      <c r="F109" s="63"/>
      <c r="G109" s="63">
        <f t="shared" si="21"/>
        <v>0</v>
      </c>
      <c r="H109" s="63">
        <f t="shared" si="22"/>
        <v>0</v>
      </c>
      <c r="I109" s="63">
        <f t="shared" si="23"/>
        <v>0</v>
      </c>
      <c r="J109" s="63"/>
      <c r="K109" s="63"/>
      <c r="L109" s="63"/>
      <c r="M109" s="63"/>
      <c r="N109" s="63"/>
      <c r="O109" s="63"/>
      <c r="P109" s="63"/>
      <c r="Q109" s="63"/>
      <c r="R109" s="63">
        <f t="shared" si="24"/>
        <v>0</v>
      </c>
      <c r="S109" s="63"/>
      <c r="T109" s="63"/>
      <c r="U109" s="63"/>
      <c r="V109" s="63"/>
      <c r="W109" s="63"/>
    </row>
    <row r="110" spans="3:23" ht="24.75" customHeight="1">
      <c r="C110" s="62">
        <f t="shared" si="20"/>
        <v>0</v>
      </c>
      <c r="D110" s="63"/>
      <c r="E110" s="63"/>
      <c r="F110" s="63"/>
      <c r="G110" s="63">
        <f t="shared" si="21"/>
        <v>0</v>
      </c>
      <c r="H110" s="63">
        <f t="shared" si="22"/>
        <v>0</v>
      </c>
      <c r="I110" s="63">
        <f t="shared" si="23"/>
        <v>0</v>
      </c>
      <c r="J110" s="63"/>
      <c r="K110" s="63"/>
      <c r="L110" s="63"/>
      <c r="M110" s="63"/>
      <c r="N110" s="63"/>
      <c r="O110" s="63"/>
      <c r="P110" s="63"/>
      <c r="Q110" s="63"/>
      <c r="R110" s="63">
        <f t="shared" si="24"/>
        <v>0</v>
      </c>
      <c r="S110" s="63"/>
      <c r="T110" s="63"/>
      <c r="U110" s="63"/>
      <c r="V110" s="63"/>
      <c r="W110" s="63"/>
    </row>
    <row r="111" spans="3:23" ht="24.75" customHeight="1">
      <c r="C111" s="62">
        <f t="shared" si="20"/>
        <v>0</v>
      </c>
      <c r="D111" s="63"/>
      <c r="E111" s="63"/>
      <c r="F111" s="63"/>
      <c r="G111" s="63">
        <f t="shared" si="21"/>
        <v>0</v>
      </c>
      <c r="H111" s="63">
        <f t="shared" si="22"/>
        <v>0</v>
      </c>
      <c r="I111" s="63">
        <f t="shared" si="23"/>
        <v>0</v>
      </c>
      <c r="J111" s="63"/>
      <c r="K111" s="63"/>
      <c r="L111" s="63"/>
      <c r="M111" s="63"/>
      <c r="N111" s="63"/>
      <c r="O111" s="63"/>
      <c r="P111" s="63"/>
      <c r="Q111" s="63"/>
      <c r="R111" s="63">
        <f t="shared" si="24"/>
        <v>0</v>
      </c>
      <c r="S111" s="63"/>
      <c r="T111" s="63"/>
      <c r="U111" s="63"/>
      <c r="V111" s="63"/>
      <c r="W111" s="63"/>
    </row>
    <row r="112" spans="3:23" ht="24.75" customHeight="1">
      <c r="C112" s="62">
        <f t="shared" si="20"/>
        <v>0</v>
      </c>
      <c r="D112" s="63"/>
      <c r="E112" s="63"/>
      <c r="F112" s="63"/>
      <c r="G112" s="63">
        <f t="shared" si="21"/>
        <v>0</v>
      </c>
      <c r="H112" s="63">
        <f t="shared" si="22"/>
        <v>0</v>
      </c>
      <c r="I112" s="63">
        <f t="shared" si="23"/>
        <v>0</v>
      </c>
      <c r="J112" s="63"/>
      <c r="K112" s="63"/>
      <c r="L112" s="63"/>
      <c r="M112" s="63"/>
      <c r="N112" s="63"/>
      <c r="O112" s="63"/>
      <c r="P112" s="63"/>
      <c r="Q112" s="63"/>
      <c r="R112" s="63">
        <f t="shared" si="24"/>
        <v>0</v>
      </c>
      <c r="S112" s="63"/>
      <c r="T112" s="63"/>
      <c r="U112" s="63"/>
      <c r="V112" s="63"/>
      <c r="W112" s="63"/>
    </row>
    <row r="113" spans="3:23" ht="24.75" customHeight="1">
      <c r="C113" s="62">
        <f t="shared" si="20"/>
        <v>0</v>
      </c>
      <c r="D113" s="63"/>
      <c r="E113" s="63"/>
      <c r="F113" s="63"/>
      <c r="G113" s="63">
        <f t="shared" si="21"/>
        <v>0</v>
      </c>
      <c r="H113" s="63">
        <f t="shared" si="22"/>
        <v>0</v>
      </c>
      <c r="I113" s="63">
        <f t="shared" si="23"/>
        <v>0</v>
      </c>
      <c r="J113" s="63"/>
      <c r="K113" s="63"/>
      <c r="L113" s="63"/>
      <c r="M113" s="63"/>
      <c r="N113" s="63"/>
      <c r="O113" s="63"/>
      <c r="P113" s="63"/>
      <c r="Q113" s="63"/>
      <c r="R113" s="63">
        <f t="shared" si="24"/>
        <v>0</v>
      </c>
      <c r="S113" s="63"/>
      <c r="T113" s="63"/>
      <c r="U113" s="63"/>
      <c r="V113" s="63"/>
      <c r="W113" s="63"/>
    </row>
    <row r="114" spans="3:23" ht="24.75" customHeight="1">
      <c r="C114" s="62">
        <f t="shared" si="20"/>
        <v>0</v>
      </c>
      <c r="D114" s="63"/>
      <c r="E114" s="63"/>
      <c r="F114" s="63"/>
      <c r="G114" s="63">
        <f t="shared" si="21"/>
        <v>0</v>
      </c>
      <c r="H114" s="63">
        <f t="shared" si="22"/>
        <v>0</v>
      </c>
      <c r="I114" s="63">
        <f t="shared" si="23"/>
        <v>0</v>
      </c>
      <c r="J114" s="63"/>
      <c r="K114" s="63"/>
      <c r="L114" s="63"/>
      <c r="M114" s="63"/>
      <c r="N114" s="63"/>
      <c r="O114" s="63"/>
      <c r="P114" s="63"/>
      <c r="Q114" s="63"/>
      <c r="R114" s="63">
        <f t="shared" si="24"/>
        <v>0</v>
      </c>
      <c r="S114" s="63"/>
      <c r="T114" s="63"/>
      <c r="U114" s="63"/>
      <c r="V114" s="63"/>
      <c r="W114" s="63"/>
    </row>
    <row r="115" spans="3:23" ht="24.75" customHeight="1">
      <c r="C115" s="62">
        <f t="shared" si="20"/>
        <v>0</v>
      </c>
      <c r="D115" s="63"/>
      <c r="E115" s="63"/>
      <c r="F115" s="63"/>
      <c r="G115" s="63">
        <f t="shared" si="21"/>
        <v>0</v>
      </c>
      <c r="H115" s="63">
        <f t="shared" si="22"/>
        <v>0</v>
      </c>
      <c r="I115" s="63">
        <f t="shared" si="23"/>
        <v>0</v>
      </c>
      <c r="J115" s="63"/>
      <c r="K115" s="63"/>
      <c r="L115" s="63"/>
      <c r="M115" s="63"/>
      <c r="N115" s="63"/>
      <c r="O115" s="63"/>
      <c r="P115" s="63"/>
      <c r="Q115" s="63"/>
      <c r="R115" s="63">
        <f t="shared" si="24"/>
        <v>0</v>
      </c>
      <c r="S115" s="63"/>
      <c r="T115" s="63"/>
      <c r="U115" s="63"/>
      <c r="V115" s="63"/>
      <c r="W115" s="63"/>
    </row>
    <row r="116" spans="3:23" ht="24.75" customHeight="1">
      <c r="C116" s="62">
        <f t="shared" si="20"/>
        <v>0</v>
      </c>
      <c r="D116" s="63"/>
      <c r="E116" s="63"/>
      <c r="F116" s="63"/>
      <c r="G116" s="63">
        <f t="shared" si="21"/>
        <v>0</v>
      </c>
      <c r="H116" s="63">
        <f t="shared" si="22"/>
        <v>0</v>
      </c>
      <c r="I116" s="63">
        <f t="shared" si="23"/>
        <v>0</v>
      </c>
      <c r="J116" s="63"/>
      <c r="K116" s="63"/>
      <c r="L116" s="63"/>
      <c r="M116" s="63"/>
      <c r="N116" s="63"/>
      <c r="O116" s="63"/>
      <c r="P116" s="63"/>
      <c r="Q116" s="63"/>
      <c r="R116" s="63">
        <f t="shared" si="24"/>
        <v>0</v>
      </c>
      <c r="S116" s="63"/>
      <c r="T116" s="63"/>
      <c r="U116" s="63"/>
      <c r="V116" s="63"/>
      <c r="W116" s="63"/>
    </row>
    <row r="117" spans="3:23" ht="24.75" customHeight="1">
      <c r="C117" s="62">
        <f t="shared" si="20"/>
        <v>0</v>
      </c>
      <c r="D117" s="63"/>
      <c r="E117" s="63"/>
      <c r="F117" s="63"/>
      <c r="G117" s="63">
        <f t="shared" si="21"/>
        <v>0</v>
      </c>
      <c r="H117" s="63">
        <f t="shared" si="22"/>
        <v>0</v>
      </c>
      <c r="I117" s="63">
        <f t="shared" si="23"/>
        <v>0</v>
      </c>
      <c r="J117" s="63"/>
      <c r="K117" s="63"/>
      <c r="L117" s="63"/>
      <c r="M117" s="63"/>
      <c r="N117" s="63"/>
      <c r="O117" s="63"/>
      <c r="P117" s="63"/>
      <c r="Q117" s="63"/>
      <c r="R117" s="63">
        <f t="shared" si="24"/>
        <v>0</v>
      </c>
      <c r="S117" s="63"/>
      <c r="T117" s="63"/>
      <c r="U117" s="63"/>
      <c r="V117" s="63"/>
      <c r="W117" s="63"/>
    </row>
    <row r="118" spans="3:23" ht="24.75" customHeight="1">
      <c r="C118" s="62">
        <f t="shared" si="20"/>
        <v>0</v>
      </c>
      <c r="D118" s="63"/>
      <c r="E118" s="63"/>
      <c r="F118" s="63"/>
      <c r="G118" s="63">
        <f t="shared" si="21"/>
        <v>0</v>
      </c>
      <c r="H118" s="63">
        <f t="shared" si="22"/>
        <v>0</v>
      </c>
      <c r="I118" s="63">
        <f t="shared" si="23"/>
        <v>0</v>
      </c>
      <c r="J118" s="63"/>
      <c r="K118" s="63"/>
      <c r="L118" s="63"/>
      <c r="M118" s="63"/>
      <c r="N118" s="63"/>
      <c r="O118" s="63"/>
      <c r="P118" s="63"/>
      <c r="Q118" s="63"/>
      <c r="R118" s="63">
        <f t="shared" si="24"/>
        <v>0</v>
      </c>
      <c r="S118" s="63"/>
      <c r="T118" s="63"/>
      <c r="U118" s="63"/>
      <c r="V118" s="63"/>
      <c r="W118" s="63"/>
    </row>
    <row r="119" spans="3:23" ht="24.75" customHeight="1">
      <c r="C119" s="62">
        <f t="shared" si="20"/>
        <v>0</v>
      </c>
      <c r="D119" s="63"/>
      <c r="E119" s="63"/>
      <c r="F119" s="63"/>
      <c r="G119" s="63">
        <f t="shared" si="21"/>
        <v>0</v>
      </c>
      <c r="H119" s="63">
        <f t="shared" si="22"/>
        <v>0</v>
      </c>
      <c r="I119" s="63">
        <f t="shared" si="23"/>
        <v>0</v>
      </c>
      <c r="J119" s="63"/>
      <c r="K119" s="63"/>
      <c r="L119" s="63"/>
      <c r="M119" s="63"/>
      <c r="N119" s="63"/>
      <c r="O119" s="63"/>
      <c r="P119" s="63"/>
      <c r="Q119" s="63"/>
      <c r="R119" s="63">
        <f t="shared" si="24"/>
        <v>0</v>
      </c>
      <c r="S119" s="63"/>
      <c r="T119" s="63"/>
      <c r="U119" s="63"/>
      <c r="V119" s="63"/>
      <c r="W119" s="63"/>
    </row>
    <row r="120" spans="3:23" ht="24.75" customHeight="1">
      <c r="C120" s="62">
        <f t="shared" si="20"/>
        <v>0</v>
      </c>
      <c r="D120" s="63"/>
      <c r="E120" s="63"/>
      <c r="F120" s="63"/>
      <c r="G120" s="63">
        <f t="shared" si="21"/>
        <v>0</v>
      </c>
      <c r="H120" s="63">
        <f t="shared" si="22"/>
        <v>0</v>
      </c>
      <c r="I120" s="63">
        <f t="shared" si="23"/>
        <v>0</v>
      </c>
      <c r="J120" s="63"/>
      <c r="K120" s="63"/>
      <c r="L120" s="63"/>
      <c r="M120" s="63"/>
      <c r="N120" s="63"/>
      <c r="O120" s="63"/>
      <c r="P120" s="63"/>
      <c r="Q120" s="63"/>
      <c r="R120" s="63">
        <f t="shared" si="24"/>
        <v>0</v>
      </c>
      <c r="S120" s="63"/>
      <c r="T120" s="63"/>
      <c r="U120" s="63"/>
      <c r="V120" s="63"/>
      <c r="W120" s="63"/>
    </row>
    <row r="121" spans="3:23" ht="24.75" customHeight="1">
      <c r="C121" s="62">
        <f t="shared" si="20"/>
        <v>0</v>
      </c>
      <c r="D121" s="63"/>
      <c r="E121" s="63"/>
      <c r="F121" s="63"/>
      <c r="G121" s="63">
        <f t="shared" si="21"/>
        <v>0</v>
      </c>
      <c r="H121" s="63">
        <f t="shared" si="22"/>
        <v>0</v>
      </c>
      <c r="I121" s="63">
        <f t="shared" si="23"/>
        <v>0</v>
      </c>
      <c r="J121" s="63"/>
      <c r="K121" s="63"/>
      <c r="L121" s="63"/>
      <c r="M121" s="63"/>
      <c r="N121" s="63"/>
      <c r="O121" s="63"/>
      <c r="P121" s="63"/>
      <c r="Q121" s="63"/>
      <c r="R121" s="63">
        <f t="shared" si="24"/>
        <v>0</v>
      </c>
      <c r="S121" s="63"/>
      <c r="T121" s="63"/>
      <c r="U121" s="63"/>
      <c r="V121" s="63"/>
      <c r="W121" s="63"/>
    </row>
    <row r="122" spans="3:23" ht="24.75" customHeight="1">
      <c r="C122" s="62">
        <f t="shared" si="20"/>
        <v>0</v>
      </c>
      <c r="D122" s="63"/>
      <c r="E122" s="63"/>
      <c r="F122" s="63"/>
      <c r="G122" s="63">
        <f t="shared" si="21"/>
        <v>0</v>
      </c>
      <c r="H122" s="63">
        <f t="shared" si="22"/>
        <v>0</v>
      </c>
      <c r="I122" s="63">
        <f t="shared" si="23"/>
        <v>0</v>
      </c>
      <c r="J122" s="63"/>
      <c r="K122" s="63"/>
      <c r="L122" s="63"/>
      <c r="M122" s="63"/>
      <c r="N122" s="63"/>
      <c r="O122" s="63"/>
      <c r="P122" s="63"/>
      <c r="Q122" s="63"/>
      <c r="R122" s="63">
        <f t="shared" si="24"/>
        <v>0</v>
      </c>
      <c r="S122" s="63"/>
      <c r="T122" s="63"/>
      <c r="U122" s="63"/>
      <c r="V122" s="63"/>
      <c r="W122" s="63"/>
    </row>
    <row r="123" spans="3:23" ht="24.75" customHeight="1">
      <c r="C123" s="62">
        <f t="shared" si="20"/>
        <v>0</v>
      </c>
      <c r="D123" s="63"/>
      <c r="E123" s="63"/>
      <c r="F123" s="63"/>
      <c r="G123" s="63">
        <f t="shared" si="21"/>
        <v>0</v>
      </c>
      <c r="H123" s="63">
        <f t="shared" si="22"/>
        <v>0</v>
      </c>
      <c r="I123" s="63">
        <f t="shared" si="23"/>
        <v>0</v>
      </c>
      <c r="J123" s="63"/>
      <c r="K123" s="63"/>
      <c r="L123" s="63"/>
      <c r="M123" s="63"/>
      <c r="N123" s="63"/>
      <c r="O123" s="63"/>
      <c r="P123" s="63"/>
      <c r="Q123" s="63"/>
      <c r="R123" s="63">
        <f t="shared" si="24"/>
        <v>0</v>
      </c>
      <c r="S123" s="63"/>
      <c r="T123" s="63"/>
      <c r="U123" s="63"/>
      <c r="V123" s="63"/>
      <c r="W123" s="63"/>
    </row>
    <row r="124" spans="3:23" ht="24.75" customHeight="1">
      <c r="C124" s="62">
        <f t="shared" si="20"/>
        <v>0</v>
      </c>
      <c r="D124" s="63"/>
      <c r="E124" s="63"/>
      <c r="F124" s="63"/>
      <c r="G124" s="63">
        <f t="shared" si="21"/>
        <v>0</v>
      </c>
      <c r="H124" s="63">
        <f t="shared" si="22"/>
        <v>0</v>
      </c>
      <c r="I124" s="63">
        <f t="shared" si="23"/>
        <v>0</v>
      </c>
      <c r="J124" s="63"/>
      <c r="K124" s="63"/>
      <c r="L124" s="63"/>
      <c r="M124" s="63"/>
      <c r="N124" s="63"/>
      <c r="O124" s="63"/>
      <c r="P124" s="63"/>
      <c r="Q124" s="63"/>
      <c r="R124" s="63">
        <f t="shared" si="24"/>
        <v>0</v>
      </c>
      <c r="S124" s="63"/>
      <c r="T124" s="63"/>
      <c r="U124" s="63"/>
      <c r="V124" s="63"/>
      <c r="W124" s="63"/>
    </row>
    <row r="125" spans="3:23" ht="24.75" customHeight="1">
      <c r="C125" s="62">
        <f t="shared" si="20"/>
        <v>0</v>
      </c>
      <c r="D125" s="63"/>
      <c r="E125" s="63"/>
      <c r="F125" s="63"/>
      <c r="G125" s="63">
        <f t="shared" si="21"/>
        <v>0</v>
      </c>
      <c r="H125" s="63">
        <f t="shared" si="22"/>
        <v>0</v>
      </c>
      <c r="I125" s="63">
        <f t="shared" si="23"/>
        <v>0</v>
      </c>
      <c r="J125" s="63"/>
      <c r="K125" s="63"/>
      <c r="L125" s="63"/>
      <c r="M125" s="63"/>
      <c r="N125" s="63"/>
      <c r="O125" s="63"/>
      <c r="P125" s="63"/>
      <c r="Q125" s="63"/>
      <c r="R125" s="63">
        <f t="shared" si="24"/>
        <v>0</v>
      </c>
      <c r="S125" s="63"/>
      <c r="T125" s="63"/>
      <c r="U125" s="63"/>
      <c r="V125" s="63"/>
      <c r="W125" s="63"/>
    </row>
    <row r="126" spans="3:23" ht="24.75" customHeight="1">
      <c r="C126" s="62">
        <f t="shared" si="20"/>
        <v>0</v>
      </c>
      <c r="D126" s="63"/>
      <c r="E126" s="63"/>
      <c r="F126" s="63"/>
      <c r="G126" s="63">
        <f t="shared" si="21"/>
        <v>0</v>
      </c>
      <c r="H126" s="63">
        <f t="shared" si="22"/>
        <v>0</v>
      </c>
      <c r="I126" s="63">
        <f t="shared" si="23"/>
        <v>0</v>
      </c>
      <c r="J126" s="63"/>
      <c r="K126" s="63"/>
      <c r="L126" s="63"/>
      <c r="M126" s="63"/>
      <c r="N126" s="63"/>
      <c r="O126" s="63"/>
      <c r="P126" s="63"/>
      <c r="Q126" s="63"/>
      <c r="R126" s="63">
        <f t="shared" si="24"/>
        <v>0</v>
      </c>
      <c r="S126" s="63"/>
      <c r="T126" s="63"/>
      <c r="U126" s="63"/>
      <c r="V126" s="63"/>
      <c r="W126" s="63"/>
    </row>
    <row r="127" spans="3:23" ht="24.75" customHeight="1">
      <c r="C127" s="62">
        <f t="shared" si="20"/>
        <v>0</v>
      </c>
      <c r="D127" s="63"/>
      <c r="E127" s="63"/>
      <c r="F127" s="63"/>
      <c r="G127" s="63">
        <f t="shared" si="21"/>
        <v>0</v>
      </c>
      <c r="H127" s="63">
        <f t="shared" si="22"/>
        <v>0</v>
      </c>
      <c r="I127" s="63">
        <f t="shared" si="23"/>
        <v>0</v>
      </c>
      <c r="J127" s="63"/>
      <c r="K127" s="63"/>
      <c r="L127" s="63"/>
      <c r="M127" s="63"/>
      <c r="N127" s="63"/>
      <c r="O127" s="63"/>
      <c r="P127" s="63"/>
      <c r="Q127" s="63"/>
      <c r="R127" s="63">
        <f t="shared" si="24"/>
        <v>0</v>
      </c>
      <c r="S127" s="63"/>
      <c r="T127" s="63"/>
      <c r="U127" s="63"/>
      <c r="V127" s="63"/>
      <c r="W127" s="63"/>
    </row>
    <row r="128" spans="3:23" ht="24.75" customHeight="1">
      <c r="C128" s="62">
        <f t="shared" si="20"/>
        <v>0</v>
      </c>
      <c r="D128" s="63"/>
      <c r="E128" s="63"/>
      <c r="F128" s="63"/>
      <c r="G128" s="63">
        <f t="shared" si="21"/>
        <v>0</v>
      </c>
      <c r="H128" s="63">
        <f t="shared" si="22"/>
        <v>0</v>
      </c>
      <c r="I128" s="63">
        <f t="shared" si="23"/>
        <v>0</v>
      </c>
      <c r="J128" s="63"/>
      <c r="K128" s="63"/>
      <c r="L128" s="63"/>
      <c r="M128" s="63"/>
      <c r="N128" s="63"/>
      <c r="O128" s="63"/>
      <c r="P128" s="63"/>
      <c r="Q128" s="63"/>
      <c r="R128" s="63">
        <f t="shared" si="24"/>
        <v>0</v>
      </c>
      <c r="S128" s="63"/>
      <c r="T128" s="63"/>
      <c r="U128" s="63"/>
      <c r="V128" s="63"/>
      <c r="W128" s="63"/>
    </row>
    <row r="129" spans="3:23" ht="24.75" customHeight="1">
      <c r="C129" s="62">
        <f t="shared" si="20"/>
        <v>0</v>
      </c>
      <c r="D129" s="63"/>
      <c r="E129" s="63"/>
      <c r="F129" s="63"/>
      <c r="G129" s="63">
        <f t="shared" si="21"/>
        <v>0</v>
      </c>
      <c r="H129" s="63">
        <f t="shared" si="22"/>
        <v>0</v>
      </c>
      <c r="I129" s="63">
        <f t="shared" si="23"/>
        <v>0</v>
      </c>
      <c r="J129" s="63"/>
      <c r="K129" s="63"/>
      <c r="L129" s="63"/>
      <c r="M129" s="63"/>
      <c r="N129" s="63"/>
      <c r="O129" s="63"/>
      <c r="P129" s="63"/>
      <c r="Q129" s="63"/>
      <c r="R129" s="63">
        <f t="shared" si="24"/>
        <v>0</v>
      </c>
      <c r="S129" s="63"/>
      <c r="T129" s="63"/>
      <c r="U129" s="63"/>
      <c r="V129" s="63"/>
      <c r="W129" s="63"/>
    </row>
    <row r="130" spans="3:23" ht="24.75" customHeight="1">
      <c r="C130" s="62">
        <f>C44-D44-E44</f>
        <v>0</v>
      </c>
      <c r="D130" s="63"/>
      <c r="E130" s="63"/>
      <c r="F130" s="63"/>
      <c r="G130" s="63">
        <f t="shared" si="21"/>
        <v>0</v>
      </c>
      <c r="H130" s="63">
        <f t="shared" si="22"/>
        <v>0</v>
      </c>
      <c r="I130" s="63">
        <f t="shared" si="23"/>
        <v>0</v>
      </c>
      <c r="J130" s="63"/>
      <c r="K130" s="63"/>
      <c r="L130" s="63"/>
      <c r="M130" s="63"/>
      <c r="N130" s="63"/>
      <c r="O130" s="63"/>
      <c r="P130" s="63"/>
      <c r="Q130" s="63"/>
      <c r="R130" s="63">
        <f t="shared" si="24"/>
        <v>0</v>
      </c>
      <c r="S130" s="63"/>
      <c r="T130" s="63"/>
      <c r="U130" s="63"/>
      <c r="V130" s="63"/>
      <c r="W130" s="63"/>
    </row>
    <row r="131" spans="3:23" ht="24.75" customHeight="1">
      <c r="C131" s="62">
        <f t="shared" si="20"/>
        <v>0</v>
      </c>
      <c r="D131" s="63"/>
      <c r="E131" s="63"/>
      <c r="F131" s="63"/>
      <c r="G131" s="63">
        <f t="shared" si="21"/>
        <v>0</v>
      </c>
      <c r="H131" s="63">
        <f t="shared" si="22"/>
        <v>0</v>
      </c>
      <c r="I131" s="63">
        <f t="shared" si="23"/>
        <v>0</v>
      </c>
      <c r="J131" s="63"/>
      <c r="K131" s="63"/>
      <c r="L131" s="63"/>
      <c r="M131" s="63"/>
      <c r="N131" s="63"/>
      <c r="O131" s="63"/>
      <c r="P131" s="63"/>
      <c r="Q131" s="63"/>
      <c r="R131" s="63">
        <f t="shared" si="24"/>
        <v>0</v>
      </c>
      <c r="S131" s="63"/>
      <c r="T131" s="63"/>
      <c r="U131" s="63"/>
      <c r="V131" s="63"/>
      <c r="W131" s="63"/>
    </row>
    <row r="132" spans="3:23" ht="24.75" customHeight="1">
      <c r="C132" s="62">
        <f t="shared" si="20"/>
        <v>0</v>
      </c>
      <c r="D132" s="63"/>
      <c r="E132" s="63"/>
      <c r="F132" s="63"/>
      <c r="G132" s="63">
        <f t="shared" si="21"/>
        <v>0</v>
      </c>
      <c r="H132" s="63">
        <f t="shared" si="22"/>
        <v>0</v>
      </c>
      <c r="I132" s="63">
        <f t="shared" si="23"/>
        <v>0</v>
      </c>
      <c r="J132" s="63"/>
      <c r="K132" s="63"/>
      <c r="L132" s="63"/>
      <c r="M132" s="63"/>
      <c r="N132" s="63"/>
      <c r="O132" s="63"/>
      <c r="P132" s="63"/>
      <c r="Q132" s="63"/>
      <c r="R132" s="63">
        <f t="shared" si="24"/>
        <v>0</v>
      </c>
      <c r="S132" s="63"/>
      <c r="T132" s="63"/>
      <c r="U132" s="63"/>
      <c r="V132" s="63"/>
      <c r="W132" s="63"/>
    </row>
    <row r="133" spans="3:23" ht="24.75" customHeight="1">
      <c r="C133" s="62">
        <f t="shared" si="20"/>
        <v>0</v>
      </c>
      <c r="D133" s="63"/>
      <c r="E133" s="63"/>
      <c r="F133" s="63"/>
      <c r="G133" s="63">
        <f t="shared" si="21"/>
        <v>0</v>
      </c>
      <c r="H133" s="63">
        <f t="shared" si="22"/>
        <v>0</v>
      </c>
      <c r="I133" s="63">
        <f t="shared" si="23"/>
        <v>0</v>
      </c>
      <c r="J133" s="63"/>
      <c r="K133" s="63"/>
      <c r="L133" s="63"/>
      <c r="M133" s="63"/>
      <c r="N133" s="63"/>
      <c r="O133" s="63"/>
      <c r="P133" s="63"/>
      <c r="Q133" s="63"/>
      <c r="R133" s="63">
        <f t="shared" si="24"/>
        <v>0</v>
      </c>
      <c r="S133" s="63"/>
      <c r="T133" s="63"/>
      <c r="U133" s="63"/>
      <c r="V133" s="63"/>
      <c r="W133" s="63"/>
    </row>
    <row r="134" spans="3:23" ht="24.75" customHeight="1">
      <c r="C134" s="62">
        <f t="shared" si="20"/>
        <v>0</v>
      </c>
      <c r="D134" s="63"/>
      <c r="E134" s="63"/>
      <c r="F134" s="63"/>
      <c r="G134" s="63">
        <f t="shared" si="21"/>
        <v>0</v>
      </c>
      <c r="H134" s="63">
        <f t="shared" si="22"/>
        <v>0</v>
      </c>
      <c r="I134" s="63">
        <f t="shared" si="23"/>
        <v>0</v>
      </c>
      <c r="J134" s="63"/>
      <c r="K134" s="63"/>
      <c r="L134" s="63"/>
      <c r="M134" s="63"/>
      <c r="N134" s="63"/>
      <c r="O134" s="63"/>
      <c r="P134" s="63"/>
      <c r="Q134" s="63"/>
      <c r="R134" s="63">
        <f t="shared" si="24"/>
        <v>0</v>
      </c>
      <c r="S134" s="63"/>
      <c r="T134" s="63"/>
      <c r="U134" s="63"/>
      <c r="V134" s="63"/>
      <c r="W134" s="63"/>
    </row>
    <row r="135" spans="3:23" ht="24.75" customHeight="1">
      <c r="C135" s="62">
        <f t="shared" si="20"/>
        <v>0</v>
      </c>
      <c r="D135" s="63"/>
      <c r="E135" s="63"/>
      <c r="F135" s="63"/>
      <c r="G135" s="63">
        <f t="shared" si="21"/>
        <v>0</v>
      </c>
      <c r="H135" s="63">
        <f t="shared" si="22"/>
        <v>0</v>
      </c>
      <c r="I135" s="63">
        <f t="shared" si="23"/>
        <v>0</v>
      </c>
      <c r="J135" s="63"/>
      <c r="K135" s="63"/>
      <c r="L135" s="63"/>
      <c r="M135" s="63"/>
      <c r="N135" s="63"/>
      <c r="O135" s="63"/>
      <c r="P135" s="63"/>
      <c r="Q135" s="63"/>
      <c r="R135" s="63">
        <f t="shared" si="24"/>
        <v>0</v>
      </c>
      <c r="S135" s="63"/>
      <c r="T135" s="63"/>
      <c r="U135" s="63"/>
      <c r="V135" s="63"/>
      <c r="W135" s="63"/>
    </row>
    <row r="136" spans="3:23" ht="24.75" customHeight="1">
      <c r="C136" s="62">
        <f t="shared" si="20"/>
        <v>0</v>
      </c>
      <c r="D136" s="63"/>
      <c r="E136" s="63"/>
      <c r="F136" s="63"/>
      <c r="G136" s="63">
        <f t="shared" si="21"/>
        <v>0</v>
      </c>
      <c r="H136" s="63">
        <f t="shared" si="22"/>
        <v>0</v>
      </c>
      <c r="I136" s="63">
        <f t="shared" si="23"/>
        <v>0</v>
      </c>
      <c r="J136" s="63"/>
      <c r="K136" s="63"/>
      <c r="L136" s="63"/>
      <c r="M136" s="63"/>
      <c r="N136" s="63"/>
      <c r="O136" s="63"/>
      <c r="P136" s="63"/>
      <c r="Q136" s="63"/>
      <c r="R136" s="63">
        <f t="shared" si="24"/>
        <v>0</v>
      </c>
      <c r="S136" s="63"/>
      <c r="T136" s="63"/>
      <c r="U136" s="63"/>
      <c r="V136" s="63"/>
      <c r="W136" s="63"/>
    </row>
    <row r="137" spans="3:23" ht="24.75" customHeight="1">
      <c r="C137" s="62">
        <f t="shared" si="20"/>
        <v>0</v>
      </c>
      <c r="D137" s="63"/>
      <c r="E137" s="63"/>
      <c r="F137" s="63"/>
      <c r="G137" s="63">
        <f t="shared" si="21"/>
        <v>0</v>
      </c>
      <c r="H137" s="63">
        <f t="shared" si="22"/>
        <v>0</v>
      </c>
      <c r="I137" s="63">
        <f t="shared" si="23"/>
        <v>0</v>
      </c>
      <c r="J137" s="63"/>
      <c r="K137" s="63"/>
      <c r="L137" s="63"/>
      <c r="M137" s="63"/>
      <c r="N137" s="63"/>
      <c r="O137" s="63"/>
      <c r="P137" s="63"/>
      <c r="Q137" s="63"/>
      <c r="R137" s="63">
        <f t="shared" si="24"/>
        <v>0</v>
      </c>
      <c r="S137" s="63"/>
      <c r="T137" s="63"/>
      <c r="U137" s="63"/>
      <c r="V137" s="63"/>
      <c r="W137" s="63"/>
    </row>
    <row r="138" spans="3:23" ht="24.75" customHeight="1">
      <c r="C138" s="62">
        <f t="shared" si="20"/>
        <v>0</v>
      </c>
      <c r="D138" s="63"/>
      <c r="E138" s="63"/>
      <c r="F138" s="63"/>
      <c r="G138" s="63">
        <f t="shared" si="21"/>
        <v>0</v>
      </c>
      <c r="H138" s="63">
        <f t="shared" si="22"/>
        <v>0</v>
      </c>
      <c r="I138" s="63">
        <f t="shared" si="23"/>
        <v>0</v>
      </c>
      <c r="J138" s="63"/>
      <c r="K138" s="63"/>
      <c r="L138" s="63"/>
      <c r="M138" s="63"/>
      <c r="N138" s="63"/>
      <c r="O138" s="63"/>
      <c r="P138" s="63"/>
      <c r="Q138" s="63"/>
      <c r="R138" s="63">
        <f t="shared" si="24"/>
        <v>0</v>
      </c>
      <c r="S138" s="63"/>
      <c r="T138" s="63"/>
      <c r="U138" s="63"/>
      <c r="V138" s="63"/>
      <c r="W138" s="63"/>
    </row>
    <row r="139" spans="3:23" ht="24.75" customHeight="1">
      <c r="C139" s="62">
        <f t="shared" si="20"/>
        <v>0</v>
      </c>
      <c r="D139" s="63"/>
      <c r="E139" s="63"/>
      <c r="F139" s="63"/>
      <c r="G139" s="63">
        <f t="shared" si="21"/>
        <v>0</v>
      </c>
      <c r="H139" s="63">
        <f t="shared" si="22"/>
        <v>0</v>
      </c>
      <c r="I139" s="63">
        <f t="shared" si="23"/>
        <v>0</v>
      </c>
      <c r="J139" s="63"/>
      <c r="K139" s="63"/>
      <c r="L139" s="63"/>
      <c r="M139" s="63"/>
      <c r="N139" s="63"/>
      <c r="O139" s="63"/>
      <c r="P139" s="63"/>
      <c r="Q139" s="63"/>
      <c r="R139" s="63">
        <f t="shared" si="24"/>
        <v>0</v>
      </c>
      <c r="S139" s="63"/>
      <c r="T139" s="63"/>
      <c r="U139" s="63"/>
      <c r="V139" s="63"/>
      <c r="W139" s="63"/>
    </row>
    <row r="140" spans="3:23" ht="24.75" customHeight="1">
      <c r="C140" s="62">
        <f t="shared" si="20"/>
        <v>0</v>
      </c>
      <c r="D140" s="63"/>
      <c r="E140" s="63"/>
      <c r="F140" s="63"/>
      <c r="G140" s="63">
        <f t="shared" si="21"/>
        <v>0</v>
      </c>
      <c r="H140" s="63">
        <f t="shared" si="22"/>
        <v>0</v>
      </c>
      <c r="I140" s="63">
        <f t="shared" si="23"/>
        <v>0</v>
      </c>
      <c r="J140" s="63"/>
      <c r="K140" s="63"/>
      <c r="L140" s="63"/>
      <c r="M140" s="63"/>
      <c r="N140" s="63"/>
      <c r="O140" s="63"/>
      <c r="P140" s="63"/>
      <c r="Q140" s="63"/>
      <c r="R140" s="63">
        <f t="shared" si="24"/>
        <v>0</v>
      </c>
      <c r="S140" s="63"/>
      <c r="T140" s="63"/>
      <c r="U140" s="63"/>
      <c r="V140" s="63"/>
      <c r="W140" s="63"/>
    </row>
    <row r="141" spans="3:23" ht="24.75" customHeight="1">
      <c r="C141" s="62">
        <f t="shared" si="20"/>
        <v>0</v>
      </c>
      <c r="D141" s="63"/>
      <c r="E141" s="63"/>
      <c r="F141" s="63"/>
      <c r="G141" s="63">
        <f t="shared" si="21"/>
        <v>0</v>
      </c>
      <c r="H141" s="63">
        <f t="shared" si="22"/>
        <v>0</v>
      </c>
      <c r="I141" s="63">
        <f t="shared" si="23"/>
        <v>0</v>
      </c>
      <c r="J141" s="63"/>
      <c r="K141" s="63"/>
      <c r="L141" s="63"/>
      <c r="M141" s="63"/>
      <c r="N141" s="63"/>
      <c r="O141" s="63"/>
      <c r="P141" s="63"/>
      <c r="Q141" s="63"/>
      <c r="R141" s="63">
        <f t="shared" si="24"/>
        <v>0</v>
      </c>
      <c r="S141" s="63"/>
      <c r="T141" s="63"/>
      <c r="U141" s="63"/>
      <c r="V141" s="63"/>
      <c r="W141" s="63"/>
    </row>
    <row r="142" spans="3:23" ht="24.75" customHeight="1">
      <c r="C142" s="62">
        <f t="shared" si="20"/>
        <v>0</v>
      </c>
      <c r="D142" s="63"/>
      <c r="E142" s="63"/>
      <c r="F142" s="63"/>
      <c r="G142" s="63">
        <f t="shared" si="21"/>
        <v>0</v>
      </c>
      <c r="H142" s="63">
        <f t="shared" si="22"/>
        <v>0</v>
      </c>
      <c r="I142" s="63">
        <f t="shared" si="23"/>
        <v>0</v>
      </c>
      <c r="J142" s="63"/>
      <c r="K142" s="63"/>
      <c r="L142" s="63"/>
      <c r="M142" s="63"/>
      <c r="N142" s="63"/>
      <c r="O142" s="63"/>
      <c r="P142" s="63"/>
      <c r="Q142" s="63"/>
      <c r="R142" s="63">
        <f t="shared" si="24"/>
        <v>0</v>
      </c>
      <c r="S142" s="63"/>
      <c r="T142" s="63"/>
      <c r="U142" s="63"/>
      <c r="V142" s="63"/>
      <c r="W142" s="63"/>
    </row>
    <row r="143" spans="3:23" ht="24.75" customHeight="1">
      <c r="C143" s="62">
        <f t="shared" si="20"/>
        <v>0</v>
      </c>
      <c r="D143" s="63"/>
      <c r="E143" s="63"/>
      <c r="F143" s="63"/>
      <c r="G143" s="63">
        <f t="shared" si="21"/>
        <v>0</v>
      </c>
      <c r="H143" s="63">
        <f t="shared" si="22"/>
        <v>0</v>
      </c>
      <c r="I143" s="63">
        <f t="shared" si="23"/>
        <v>0</v>
      </c>
      <c r="J143" s="63"/>
      <c r="K143" s="63"/>
      <c r="L143" s="63"/>
      <c r="M143" s="63"/>
      <c r="N143" s="63"/>
      <c r="O143" s="63"/>
      <c r="P143" s="63"/>
      <c r="Q143" s="63"/>
      <c r="R143" s="63">
        <f t="shared" si="24"/>
        <v>0</v>
      </c>
      <c r="S143" s="63"/>
      <c r="T143" s="63"/>
      <c r="U143" s="63"/>
      <c r="V143" s="63"/>
      <c r="W143" s="63"/>
    </row>
    <row r="144" spans="3:23" ht="24.75" customHeight="1">
      <c r="C144" s="62">
        <f t="shared" si="20"/>
        <v>0</v>
      </c>
      <c r="D144" s="63"/>
      <c r="E144" s="63"/>
      <c r="F144" s="63"/>
      <c r="G144" s="63">
        <f t="shared" si="21"/>
        <v>0</v>
      </c>
      <c r="H144" s="63">
        <f t="shared" si="22"/>
        <v>0</v>
      </c>
      <c r="I144" s="63">
        <f t="shared" si="23"/>
        <v>0</v>
      </c>
      <c r="J144" s="63"/>
      <c r="K144" s="63"/>
      <c r="L144" s="63"/>
      <c r="M144" s="63"/>
      <c r="N144" s="63"/>
      <c r="O144" s="63"/>
      <c r="P144" s="63"/>
      <c r="Q144" s="63"/>
      <c r="R144" s="63">
        <f t="shared" si="24"/>
        <v>0</v>
      </c>
      <c r="S144" s="63"/>
      <c r="T144" s="63"/>
      <c r="U144" s="63"/>
      <c r="V144" s="63"/>
      <c r="W144" s="63"/>
    </row>
    <row r="145" spans="3:23" ht="24.75" customHeight="1">
      <c r="C145" s="62">
        <f t="shared" si="20"/>
        <v>0</v>
      </c>
      <c r="D145" s="63"/>
      <c r="E145" s="63"/>
      <c r="F145" s="63"/>
      <c r="G145" s="63">
        <f t="shared" si="21"/>
        <v>0</v>
      </c>
      <c r="H145" s="63">
        <f t="shared" si="22"/>
        <v>0</v>
      </c>
      <c r="I145" s="63">
        <f t="shared" si="23"/>
        <v>0</v>
      </c>
      <c r="J145" s="63"/>
      <c r="K145" s="63"/>
      <c r="L145" s="63"/>
      <c r="M145" s="63"/>
      <c r="N145" s="63"/>
      <c r="O145" s="63"/>
      <c r="P145" s="63"/>
      <c r="Q145" s="63"/>
      <c r="R145" s="63">
        <f t="shared" si="24"/>
        <v>0</v>
      </c>
      <c r="S145" s="63"/>
      <c r="T145" s="63"/>
      <c r="U145" s="63"/>
      <c r="V145" s="63"/>
      <c r="W145" s="63"/>
    </row>
    <row r="146" spans="3:23" ht="24.75" customHeight="1">
      <c r="C146" s="62">
        <f t="shared" si="20"/>
        <v>0</v>
      </c>
      <c r="D146" s="63"/>
      <c r="E146" s="63"/>
      <c r="F146" s="63"/>
      <c r="G146" s="63">
        <f t="shared" si="21"/>
        <v>0</v>
      </c>
      <c r="H146" s="63">
        <f t="shared" si="22"/>
        <v>0</v>
      </c>
      <c r="I146" s="63">
        <f t="shared" si="23"/>
        <v>0</v>
      </c>
      <c r="J146" s="63"/>
      <c r="K146" s="63"/>
      <c r="L146" s="63"/>
      <c r="M146" s="63"/>
      <c r="N146" s="63"/>
      <c r="O146" s="63"/>
      <c r="P146" s="63"/>
      <c r="Q146" s="63"/>
      <c r="R146" s="63">
        <f t="shared" si="24"/>
        <v>0</v>
      </c>
      <c r="S146" s="63"/>
      <c r="T146" s="63"/>
      <c r="U146" s="63"/>
      <c r="V146" s="63"/>
      <c r="W146" s="63"/>
    </row>
    <row r="147" spans="3:23" ht="24.75" customHeight="1">
      <c r="C147" s="62">
        <f t="shared" si="20"/>
        <v>0</v>
      </c>
      <c r="D147" s="63"/>
      <c r="E147" s="63"/>
      <c r="F147" s="63"/>
      <c r="G147" s="63">
        <f t="shared" si="21"/>
        <v>0</v>
      </c>
      <c r="H147" s="63">
        <f t="shared" si="22"/>
        <v>0</v>
      </c>
      <c r="I147" s="63">
        <f t="shared" si="23"/>
        <v>0</v>
      </c>
      <c r="J147" s="63"/>
      <c r="K147" s="63"/>
      <c r="L147" s="63"/>
      <c r="M147" s="63"/>
      <c r="N147" s="63"/>
      <c r="O147" s="63"/>
      <c r="P147" s="63"/>
      <c r="Q147" s="63"/>
      <c r="R147" s="63">
        <f t="shared" si="24"/>
        <v>0</v>
      </c>
      <c r="S147" s="63"/>
      <c r="T147" s="63"/>
      <c r="U147" s="63"/>
      <c r="V147" s="63"/>
      <c r="W147" s="63"/>
    </row>
    <row r="148" spans="3:23" ht="24.75" customHeight="1">
      <c r="C148" s="62">
        <f t="shared" si="20"/>
        <v>0</v>
      </c>
      <c r="D148" s="63"/>
      <c r="E148" s="63"/>
      <c r="F148" s="63"/>
      <c r="G148" s="63">
        <f t="shared" si="21"/>
        <v>0</v>
      </c>
      <c r="H148" s="63">
        <f t="shared" si="22"/>
        <v>0</v>
      </c>
      <c r="I148" s="63">
        <f t="shared" si="23"/>
        <v>0</v>
      </c>
      <c r="J148" s="63"/>
      <c r="K148" s="63"/>
      <c r="L148" s="63"/>
      <c r="M148" s="63"/>
      <c r="N148" s="63"/>
      <c r="O148" s="63"/>
      <c r="P148" s="63"/>
      <c r="Q148" s="63"/>
      <c r="R148" s="63">
        <f t="shared" si="24"/>
        <v>0</v>
      </c>
      <c r="S148" s="63"/>
      <c r="T148" s="63"/>
      <c r="U148" s="63"/>
      <c r="V148" s="63"/>
      <c r="W148" s="63"/>
    </row>
    <row r="149" spans="3:23" ht="24.75" customHeight="1">
      <c r="C149" s="62">
        <f t="shared" si="20"/>
        <v>0</v>
      </c>
      <c r="D149" s="63"/>
      <c r="E149" s="63"/>
      <c r="F149" s="63"/>
      <c r="G149" s="63">
        <f t="shared" si="21"/>
        <v>0</v>
      </c>
      <c r="H149" s="63">
        <f t="shared" si="22"/>
        <v>0</v>
      </c>
      <c r="I149" s="63">
        <f t="shared" si="23"/>
        <v>0</v>
      </c>
      <c r="J149" s="63"/>
      <c r="K149" s="63"/>
      <c r="L149" s="63"/>
      <c r="M149" s="63"/>
      <c r="N149" s="63"/>
      <c r="O149" s="63"/>
      <c r="P149" s="63"/>
      <c r="Q149" s="63"/>
      <c r="R149" s="63">
        <f t="shared" si="24"/>
        <v>0</v>
      </c>
      <c r="S149" s="63"/>
      <c r="T149" s="63"/>
      <c r="U149" s="63"/>
      <c r="V149" s="63"/>
      <c r="W149" s="63"/>
    </row>
    <row r="150" spans="3:23" ht="24.75" customHeight="1">
      <c r="C150" s="62">
        <f t="shared" si="20"/>
        <v>0</v>
      </c>
      <c r="D150" s="63"/>
      <c r="E150" s="63"/>
      <c r="F150" s="63"/>
      <c r="G150" s="63">
        <f t="shared" si="21"/>
        <v>0</v>
      </c>
      <c r="H150" s="63">
        <f t="shared" si="22"/>
        <v>0</v>
      </c>
      <c r="I150" s="63">
        <f t="shared" si="23"/>
        <v>0</v>
      </c>
      <c r="J150" s="63"/>
      <c r="K150" s="63"/>
      <c r="L150" s="63"/>
      <c r="M150" s="63"/>
      <c r="N150" s="63"/>
      <c r="O150" s="63"/>
      <c r="P150" s="63"/>
      <c r="Q150" s="63"/>
      <c r="R150" s="63">
        <f t="shared" si="24"/>
        <v>0</v>
      </c>
      <c r="S150" s="63"/>
      <c r="T150" s="63"/>
      <c r="U150" s="63"/>
      <c r="V150" s="63"/>
      <c r="W150" s="63"/>
    </row>
    <row r="151" spans="3:23" ht="24.75" customHeight="1">
      <c r="C151" s="62">
        <f t="shared" si="20"/>
        <v>0</v>
      </c>
      <c r="D151" s="63"/>
      <c r="E151" s="63"/>
      <c r="F151" s="63"/>
      <c r="G151" s="63">
        <f t="shared" si="21"/>
        <v>0</v>
      </c>
      <c r="H151" s="63">
        <f t="shared" si="22"/>
        <v>0</v>
      </c>
      <c r="I151" s="63">
        <f t="shared" si="23"/>
        <v>0</v>
      </c>
      <c r="J151" s="63"/>
      <c r="K151" s="63"/>
      <c r="L151" s="63"/>
      <c r="M151" s="63"/>
      <c r="N151" s="63"/>
      <c r="O151" s="63"/>
      <c r="P151" s="63"/>
      <c r="Q151" s="63"/>
      <c r="R151" s="63">
        <f t="shared" si="24"/>
        <v>0</v>
      </c>
      <c r="S151" s="63"/>
      <c r="T151" s="63"/>
      <c r="U151" s="63"/>
      <c r="V151" s="63"/>
      <c r="W151" s="63"/>
    </row>
    <row r="152" spans="3:23" ht="24.75" customHeight="1">
      <c r="C152" s="62">
        <f t="shared" si="20"/>
        <v>0</v>
      </c>
      <c r="D152" s="63"/>
      <c r="E152" s="63"/>
      <c r="F152" s="63"/>
      <c r="G152" s="63">
        <f t="shared" si="21"/>
        <v>0</v>
      </c>
      <c r="H152" s="63">
        <f t="shared" si="22"/>
        <v>0</v>
      </c>
      <c r="I152" s="63">
        <f t="shared" si="23"/>
        <v>0</v>
      </c>
      <c r="J152" s="63"/>
      <c r="K152" s="63"/>
      <c r="L152" s="63"/>
      <c r="M152" s="63"/>
      <c r="N152" s="63"/>
      <c r="O152" s="63"/>
      <c r="P152" s="63"/>
      <c r="Q152" s="63"/>
      <c r="R152" s="63">
        <f t="shared" si="24"/>
        <v>0</v>
      </c>
      <c r="S152" s="63"/>
      <c r="T152" s="63"/>
      <c r="U152" s="63"/>
      <c r="V152" s="63"/>
      <c r="W152" s="63"/>
    </row>
    <row r="153" spans="3:23" ht="24.75" customHeight="1">
      <c r="C153" s="62">
        <f t="shared" si="20"/>
        <v>0</v>
      </c>
      <c r="D153" s="63"/>
      <c r="E153" s="63"/>
      <c r="F153" s="63"/>
      <c r="G153" s="63">
        <f t="shared" si="21"/>
        <v>0</v>
      </c>
      <c r="H153" s="63">
        <f t="shared" si="22"/>
        <v>0</v>
      </c>
      <c r="I153" s="63">
        <f t="shared" si="23"/>
        <v>0</v>
      </c>
      <c r="J153" s="63"/>
      <c r="K153" s="63"/>
      <c r="L153" s="63"/>
      <c r="M153" s="63"/>
      <c r="N153" s="63"/>
      <c r="O153" s="63"/>
      <c r="P153" s="63"/>
      <c r="Q153" s="63"/>
      <c r="R153" s="63">
        <f t="shared" si="24"/>
        <v>0</v>
      </c>
      <c r="S153" s="63"/>
      <c r="T153" s="63"/>
      <c r="U153" s="63"/>
      <c r="V153" s="63"/>
      <c r="W153" s="63"/>
    </row>
    <row r="154" spans="3:23" ht="24.75" customHeight="1">
      <c r="C154" s="62">
        <f t="shared" si="20"/>
        <v>0</v>
      </c>
      <c r="D154" s="63"/>
      <c r="E154" s="63"/>
      <c r="F154" s="63"/>
      <c r="G154" s="63">
        <f t="shared" si="21"/>
        <v>0</v>
      </c>
      <c r="H154" s="63">
        <f t="shared" si="22"/>
        <v>0</v>
      </c>
      <c r="I154" s="63">
        <f t="shared" si="23"/>
        <v>0</v>
      </c>
      <c r="J154" s="63"/>
      <c r="K154" s="63"/>
      <c r="L154" s="63"/>
      <c r="M154" s="63"/>
      <c r="N154" s="63"/>
      <c r="O154" s="63"/>
      <c r="P154" s="63"/>
      <c r="Q154" s="63"/>
      <c r="R154" s="63">
        <f t="shared" si="24"/>
        <v>0</v>
      </c>
      <c r="S154" s="63"/>
      <c r="T154" s="63"/>
      <c r="U154" s="63"/>
      <c r="V154" s="63"/>
      <c r="W154" s="63"/>
    </row>
    <row r="155" spans="3:23" ht="24.75" customHeight="1">
      <c r="C155" s="62">
        <f t="shared" si="20"/>
        <v>0</v>
      </c>
      <c r="D155" s="63"/>
      <c r="E155" s="63"/>
      <c r="F155" s="63"/>
      <c r="G155" s="63">
        <f t="shared" si="21"/>
        <v>0</v>
      </c>
      <c r="H155" s="63">
        <f t="shared" si="22"/>
        <v>0</v>
      </c>
      <c r="I155" s="63">
        <f t="shared" si="23"/>
        <v>0</v>
      </c>
      <c r="J155" s="63"/>
      <c r="K155" s="63"/>
      <c r="L155" s="63"/>
      <c r="M155" s="63"/>
      <c r="N155" s="63"/>
      <c r="O155" s="63"/>
      <c r="P155" s="63"/>
      <c r="Q155" s="63"/>
      <c r="R155" s="63">
        <f t="shared" si="24"/>
        <v>0</v>
      </c>
      <c r="S155" s="63"/>
      <c r="T155" s="63"/>
      <c r="U155" s="63"/>
      <c r="V155" s="63"/>
      <c r="W155" s="63"/>
    </row>
    <row r="156" spans="3:23" ht="24.75" customHeight="1">
      <c r="C156" s="62">
        <f t="shared" si="20"/>
        <v>0</v>
      </c>
      <c r="D156" s="63"/>
      <c r="E156" s="63"/>
      <c r="F156" s="63"/>
      <c r="G156" s="63">
        <f t="shared" si="21"/>
        <v>0</v>
      </c>
      <c r="H156" s="63">
        <f t="shared" si="22"/>
        <v>0</v>
      </c>
      <c r="I156" s="63">
        <f t="shared" si="23"/>
        <v>0</v>
      </c>
      <c r="J156" s="63"/>
      <c r="K156" s="63"/>
      <c r="L156" s="63"/>
      <c r="M156" s="63"/>
      <c r="N156" s="63"/>
      <c r="O156" s="63"/>
      <c r="P156" s="63"/>
      <c r="Q156" s="63"/>
      <c r="R156" s="63">
        <f t="shared" si="24"/>
        <v>0</v>
      </c>
      <c r="S156" s="63"/>
      <c r="T156" s="63"/>
      <c r="U156" s="63"/>
      <c r="V156" s="63"/>
      <c r="W156" s="63"/>
    </row>
    <row r="157" spans="3:23" ht="24.75" customHeight="1">
      <c r="C157" s="62">
        <f t="shared" si="20"/>
        <v>0</v>
      </c>
      <c r="D157" s="63"/>
      <c r="E157" s="63"/>
      <c r="F157" s="63"/>
      <c r="G157" s="63">
        <f t="shared" si="21"/>
        <v>0</v>
      </c>
      <c r="H157" s="63">
        <f t="shared" si="22"/>
        <v>0</v>
      </c>
      <c r="I157" s="63">
        <f t="shared" si="23"/>
        <v>0</v>
      </c>
      <c r="J157" s="63"/>
      <c r="K157" s="63"/>
      <c r="L157" s="63"/>
      <c r="M157" s="63"/>
      <c r="N157" s="63"/>
      <c r="O157" s="63"/>
      <c r="P157" s="63"/>
      <c r="Q157" s="63"/>
      <c r="R157" s="63">
        <f t="shared" si="24"/>
        <v>0</v>
      </c>
      <c r="S157" s="63"/>
      <c r="T157" s="63"/>
      <c r="U157" s="63"/>
      <c r="V157" s="63"/>
      <c r="W157" s="63"/>
    </row>
    <row r="158" spans="3:23" ht="24.75" customHeight="1">
      <c r="C158" s="62">
        <f t="shared" si="20"/>
        <v>0</v>
      </c>
      <c r="D158" s="63"/>
      <c r="E158" s="63"/>
      <c r="F158" s="63"/>
      <c r="G158" s="63">
        <f t="shared" si="21"/>
        <v>0</v>
      </c>
      <c r="H158" s="63">
        <f t="shared" si="22"/>
        <v>0</v>
      </c>
      <c r="I158" s="63">
        <f t="shared" si="23"/>
        <v>0</v>
      </c>
      <c r="J158" s="63"/>
      <c r="K158" s="63"/>
      <c r="L158" s="63"/>
      <c r="M158" s="63"/>
      <c r="N158" s="63"/>
      <c r="O158" s="63"/>
      <c r="P158" s="63"/>
      <c r="Q158" s="63"/>
      <c r="R158" s="63">
        <f t="shared" si="24"/>
        <v>0</v>
      </c>
      <c r="S158" s="63"/>
      <c r="T158" s="63"/>
      <c r="U158" s="63"/>
      <c r="V158" s="63"/>
      <c r="W158" s="63"/>
    </row>
    <row r="159" spans="3:23" ht="24.75" customHeight="1">
      <c r="C159" s="62">
        <f t="shared" si="20"/>
        <v>0</v>
      </c>
      <c r="D159" s="63"/>
      <c r="E159" s="63"/>
      <c r="F159" s="63"/>
      <c r="G159" s="63">
        <f t="shared" si="21"/>
        <v>0</v>
      </c>
      <c r="H159" s="63">
        <f t="shared" si="22"/>
        <v>0</v>
      </c>
      <c r="I159" s="63">
        <f t="shared" si="23"/>
        <v>0</v>
      </c>
      <c r="J159" s="63"/>
      <c r="K159" s="63"/>
      <c r="L159" s="63"/>
      <c r="M159" s="63"/>
      <c r="N159" s="63"/>
      <c r="O159" s="63"/>
      <c r="P159" s="63"/>
      <c r="Q159" s="63"/>
      <c r="R159" s="63">
        <f t="shared" si="24"/>
        <v>0</v>
      </c>
      <c r="S159" s="63"/>
      <c r="T159" s="63"/>
      <c r="U159" s="63"/>
      <c r="V159" s="63"/>
      <c r="W159" s="63"/>
    </row>
    <row r="160" spans="3:23" ht="24.75" customHeight="1">
      <c r="C160" s="62">
        <f t="shared" si="20"/>
        <v>0</v>
      </c>
      <c r="D160" s="63"/>
      <c r="E160" s="63"/>
      <c r="F160" s="63"/>
      <c r="G160" s="63">
        <f t="shared" si="21"/>
        <v>0</v>
      </c>
      <c r="H160" s="63">
        <f t="shared" si="22"/>
        <v>0</v>
      </c>
      <c r="I160" s="63">
        <f t="shared" si="23"/>
        <v>0</v>
      </c>
      <c r="J160" s="63"/>
      <c r="K160" s="63"/>
      <c r="L160" s="63"/>
      <c r="M160" s="63"/>
      <c r="N160" s="63"/>
      <c r="O160" s="63"/>
      <c r="P160" s="63"/>
      <c r="Q160" s="63"/>
      <c r="R160" s="63">
        <f t="shared" si="24"/>
        <v>0</v>
      </c>
      <c r="S160" s="63"/>
      <c r="T160" s="63"/>
      <c r="U160" s="63"/>
      <c r="V160" s="63"/>
      <c r="W160" s="63"/>
    </row>
    <row r="161" spans="3:23" ht="24.75" customHeight="1">
      <c r="C161" s="62">
        <f t="shared" si="20"/>
        <v>0</v>
      </c>
      <c r="D161" s="63"/>
      <c r="E161" s="63"/>
      <c r="F161" s="63"/>
      <c r="G161" s="63">
        <f t="shared" si="21"/>
        <v>0</v>
      </c>
      <c r="H161" s="63">
        <f t="shared" si="22"/>
        <v>0</v>
      </c>
      <c r="I161" s="63">
        <f t="shared" si="23"/>
        <v>0</v>
      </c>
      <c r="J161" s="63"/>
      <c r="K161" s="63"/>
      <c r="L161" s="63"/>
      <c r="M161" s="63"/>
      <c r="N161" s="63"/>
      <c r="O161" s="63"/>
      <c r="P161" s="63"/>
      <c r="Q161" s="63"/>
      <c r="R161" s="63">
        <f t="shared" si="24"/>
        <v>0</v>
      </c>
      <c r="S161" s="63"/>
      <c r="T161" s="63"/>
      <c r="U161" s="63"/>
      <c r="V161" s="63"/>
      <c r="W161" s="63"/>
    </row>
    <row r="162" spans="3:23" ht="24.75" customHeight="1">
      <c r="C162" s="62">
        <f aca="true" t="shared" si="25" ref="C162:C172">C76-D76-E76</f>
        <v>0</v>
      </c>
      <c r="D162" s="63"/>
      <c r="E162" s="63"/>
      <c r="F162" s="63"/>
      <c r="G162" s="63">
        <f aca="true" t="shared" si="26" ref="G162:G173">H76-I76-Q76</f>
        <v>0</v>
      </c>
      <c r="H162" s="63">
        <f aca="true" t="shared" si="27" ref="H162:H173">C76-F76-G76-H76</f>
        <v>0</v>
      </c>
      <c r="I162" s="63">
        <f aca="true" t="shared" si="28" ref="I162:I173">I76-J76-K76-L76-M76-N76-O76-P76</f>
        <v>0</v>
      </c>
      <c r="J162" s="63"/>
      <c r="K162" s="63"/>
      <c r="L162" s="63"/>
      <c r="M162" s="63"/>
      <c r="N162" s="63"/>
      <c r="O162" s="63"/>
      <c r="P162" s="63"/>
      <c r="Q162" s="63"/>
      <c r="R162" s="63">
        <f aca="true" t="shared" si="29" ref="R162:R173">R76-Q76-P76-O76-N76-M76-L76</f>
        <v>0</v>
      </c>
      <c r="S162" s="63"/>
      <c r="T162" s="63"/>
      <c r="U162" s="63"/>
      <c r="V162" s="63"/>
      <c r="W162" s="63"/>
    </row>
    <row r="163" spans="3:23" ht="24.75" customHeight="1">
      <c r="C163" s="62">
        <f t="shared" si="25"/>
        <v>0</v>
      </c>
      <c r="D163" s="63"/>
      <c r="E163" s="63"/>
      <c r="F163" s="63"/>
      <c r="G163" s="63">
        <f t="shared" si="26"/>
        <v>0</v>
      </c>
      <c r="H163" s="63">
        <f t="shared" si="27"/>
        <v>0</v>
      </c>
      <c r="I163" s="63">
        <f t="shared" si="28"/>
        <v>0</v>
      </c>
      <c r="J163" s="63"/>
      <c r="K163" s="63"/>
      <c r="L163" s="63"/>
      <c r="M163" s="63"/>
      <c r="N163" s="63"/>
      <c r="O163" s="63"/>
      <c r="P163" s="63"/>
      <c r="Q163" s="63"/>
      <c r="R163" s="63">
        <f t="shared" si="29"/>
        <v>0</v>
      </c>
      <c r="S163" s="63"/>
      <c r="T163" s="63"/>
      <c r="U163" s="63"/>
      <c r="V163" s="63"/>
      <c r="W163" s="63"/>
    </row>
    <row r="164" spans="3:23" ht="24.75" customHeight="1">
      <c r="C164" s="62">
        <f t="shared" si="25"/>
        <v>0</v>
      </c>
      <c r="D164" s="63"/>
      <c r="E164" s="63"/>
      <c r="F164" s="63"/>
      <c r="G164" s="63">
        <f t="shared" si="26"/>
        <v>0</v>
      </c>
      <c r="H164" s="63">
        <f t="shared" si="27"/>
        <v>0</v>
      </c>
      <c r="I164" s="63">
        <f t="shared" si="28"/>
        <v>0</v>
      </c>
      <c r="J164" s="63"/>
      <c r="K164" s="63"/>
      <c r="L164" s="63"/>
      <c r="M164" s="63"/>
      <c r="N164" s="63"/>
      <c r="O164" s="63"/>
      <c r="P164" s="63"/>
      <c r="Q164" s="63"/>
      <c r="R164" s="63">
        <f t="shared" si="29"/>
        <v>0</v>
      </c>
      <c r="S164" s="63"/>
      <c r="T164" s="63"/>
      <c r="U164" s="63"/>
      <c r="V164" s="63"/>
      <c r="W164" s="63"/>
    </row>
    <row r="165" spans="3:23" ht="24.75" customHeight="1">
      <c r="C165" s="62">
        <f t="shared" si="25"/>
        <v>0</v>
      </c>
      <c r="D165" s="63"/>
      <c r="E165" s="63"/>
      <c r="F165" s="63"/>
      <c r="G165" s="63">
        <f t="shared" si="26"/>
        <v>0</v>
      </c>
      <c r="H165" s="63">
        <f t="shared" si="27"/>
        <v>0</v>
      </c>
      <c r="I165" s="63">
        <f t="shared" si="28"/>
        <v>0</v>
      </c>
      <c r="J165" s="63"/>
      <c r="K165" s="63"/>
      <c r="L165" s="63"/>
      <c r="M165" s="63"/>
      <c r="N165" s="63"/>
      <c r="O165" s="63"/>
      <c r="P165" s="63"/>
      <c r="Q165" s="63"/>
      <c r="R165" s="63">
        <f t="shared" si="29"/>
        <v>0</v>
      </c>
      <c r="S165" s="63"/>
      <c r="T165" s="63"/>
      <c r="U165" s="63"/>
      <c r="V165" s="63"/>
      <c r="W165" s="63"/>
    </row>
    <row r="166" spans="3:23" ht="24.75" customHeight="1">
      <c r="C166" s="62">
        <f t="shared" si="25"/>
        <v>0</v>
      </c>
      <c r="D166" s="63"/>
      <c r="E166" s="63"/>
      <c r="F166" s="63"/>
      <c r="G166" s="63">
        <f t="shared" si="26"/>
        <v>0</v>
      </c>
      <c r="H166" s="63">
        <f t="shared" si="27"/>
        <v>0</v>
      </c>
      <c r="I166" s="63">
        <f t="shared" si="28"/>
        <v>0</v>
      </c>
      <c r="J166" s="63"/>
      <c r="K166" s="63"/>
      <c r="L166" s="63"/>
      <c r="M166" s="63"/>
      <c r="N166" s="63"/>
      <c r="O166" s="63"/>
      <c r="P166" s="63"/>
      <c r="Q166" s="63"/>
      <c r="R166" s="63">
        <f t="shared" si="29"/>
        <v>0</v>
      </c>
      <c r="S166" s="63"/>
      <c r="T166" s="63"/>
      <c r="U166" s="63"/>
      <c r="V166" s="63"/>
      <c r="W166" s="63"/>
    </row>
    <row r="167" spans="3:23" ht="24.75" customHeight="1">
      <c r="C167" s="62">
        <f t="shared" si="25"/>
        <v>0</v>
      </c>
      <c r="D167" s="63"/>
      <c r="E167" s="63"/>
      <c r="F167" s="63"/>
      <c r="G167" s="63">
        <f t="shared" si="26"/>
        <v>0</v>
      </c>
      <c r="H167" s="63">
        <f t="shared" si="27"/>
        <v>0</v>
      </c>
      <c r="I167" s="63">
        <f t="shared" si="28"/>
        <v>0</v>
      </c>
      <c r="J167" s="63"/>
      <c r="K167" s="63"/>
      <c r="L167" s="63"/>
      <c r="M167" s="63"/>
      <c r="N167" s="63"/>
      <c r="O167" s="63"/>
      <c r="P167" s="63"/>
      <c r="Q167" s="63"/>
      <c r="R167" s="63">
        <f t="shared" si="29"/>
        <v>0</v>
      </c>
      <c r="S167" s="63"/>
      <c r="T167" s="63"/>
      <c r="U167" s="63"/>
      <c r="V167" s="63"/>
      <c r="W167" s="63"/>
    </row>
    <row r="168" spans="3:23" ht="24.75" customHeight="1">
      <c r="C168" s="62">
        <f t="shared" si="25"/>
        <v>0</v>
      </c>
      <c r="D168" s="63"/>
      <c r="E168" s="63"/>
      <c r="F168" s="63"/>
      <c r="G168" s="63">
        <f t="shared" si="26"/>
        <v>0</v>
      </c>
      <c r="H168" s="63">
        <f t="shared" si="27"/>
        <v>0</v>
      </c>
      <c r="I168" s="63">
        <f t="shared" si="28"/>
        <v>0</v>
      </c>
      <c r="J168" s="63"/>
      <c r="K168" s="63"/>
      <c r="L168" s="63"/>
      <c r="M168" s="63"/>
      <c r="N168" s="63"/>
      <c r="O168" s="63"/>
      <c r="P168" s="63"/>
      <c r="Q168" s="63"/>
      <c r="R168" s="63">
        <f t="shared" si="29"/>
        <v>0</v>
      </c>
      <c r="S168" s="63"/>
      <c r="T168" s="63"/>
      <c r="U168" s="63"/>
      <c r="V168" s="63"/>
      <c r="W168" s="63"/>
    </row>
    <row r="169" spans="3:23" ht="24.75" customHeight="1">
      <c r="C169" s="62">
        <f t="shared" si="25"/>
        <v>0</v>
      </c>
      <c r="D169" s="63"/>
      <c r="E169" s="63"/>
      <c r="F169" s="63"/>
      <c r="G169" s="63">
        <f t="shared" si="26"/>
        <v>0</v>
      </c>
      <c r="H169" s="63">
        <f t="shared" si="27"/>
        <v>0</v>
      </c>
      <c r="I169" s="63">
        <f t="shared" si="28"/>
        <v>0</v>
      </c>
      <c r="J169" s="63"/>
      <c r="K169" s="63"/>
      <c r="L169" s="63"/>
      <c r="M169" s="63"/>
      <c r="N169" s="63"/>
      <c r="O169" s="63"/>
      <c r="P169" s="63"/>
      <c r="Q169" s="63"/>
      <c r="R169" s="63">
        <f t="shared" si="29"/>
        <v>0</v>
      </c>
      <c r="S169" s="63"/>
      <c r="T169" s="63"/>
      <c r="U169" s="63"/>
      <c r="V169" s="63"/>
      <c r="W169" s="63"/>
    </row>
    <row r="170" spans="3:23" ht="24.75" customHeight="1">
      <c r="C170" s="62">
        <f t="shared" si="25"/>
        <v>0</v>
      </c>
      <c r="D170" s="63"/>
      <c r="E170" s="63"/>
      <c r="F170" s="63"/>
      <c r="G170" s="63">
        <f t="shared" si="26"/>
        <v>0</v>
      </c>
      <c r="H170" s="63">
        <f t="shared" si="27"/>
        <v>0</v>
      </c>
      <c r="I170" s="63">
        <f t="shared" si="28"/>
        <v>0</v>
      </c>
      <c r="J170" s="63"/>
      <c r="K170" s="63"/>
      <c r="L170" s="63"/>
      <c r="M170" s="63"/>
      <c r="N170" s="63"/>
      <c r="O170" s="63"/>
      <c r="P170" s="63"/>
      <c r="Q170" s="63"/>
      <c r="R170" s="63">
        <f t="shared" si="29"/>
        <v>0</v>
      </c>
      <c r="S170" s="63"/>
      <c r="T170" s="63"/>
      <c r="U170" s="63"/>
      <c r="V170" s="63"/>
      <c r="W170" s="63"/>
    </row>
    <row r="171" spans="3:23" ht="24.75" customHeight="1">
      <c r="C171" s="62">
        <f t="shared" si="25"/>
        <v>0</v>
      </c>
      <c r="D171" s="63"/>
      <c r="E171" s="63"/>
      <c r="F171" s="63"/>
      <c r="G171" s="63">
        <f t="shared" si="26"/>
        <v>0</v>
      </c>
      <c r="H171" s="63">
        <f t="shared" si="27"/>
        <v>0</v>
      </c>
      <c r="I171" s="63">
        <f t="shared" si="28"/>
        <v>0</v>
      </c>
      <c r="J171" s="63"/>
      <c r="K171" s="63"/>
      <c r="L171" s="63"/>
      <c r="M171" s="63"/>
      <c r="N171" s="63"/>
      <c r="O171" s="63"/>
      <c r="P171" s="63"/>
      <c r="Q171" s="63"/>
      <c r="R171" s="63">
        <f t="shared" si="29"/>
        <v>0</v>
      </c>
      <c r="S171" s="63"/>
      <c r="T171" s="63"/>
      <c r="U171" s="63"/>
      <c r="V171" s="63"/>
      <c r="W171" s="63"/>
    </row>
    <row r="172" spans="3:23" ht="24.75" customHeight="1">
      <c r="C172" s="62">
        <f t="shared" si="25"/>
        <v>0</v>
      </c>
      <c r="D172" s="63"/>
      <c r="E172" s="63"/>
      <c r="F172" s="63"/>
      <c r="G172" s="63">
        <f t="shared" si="26"/>
        <v>0</v>
      </c>
      <c r="H172" s="63">
        <f t="shared" si="27"/>
        <v>0</v>
      </c>
      <c r="I172" s="63">
        <f t="shared" si="28"/>
        <v>0</v>
      </c>
      <c r="J172" s="63"/>
      <c r="K172" s="63"/>
      <c r="L172" s="63"/>
      <c r="M172" s="63"/>
      <c r="N172" s="63"/>
      <c r="O172" s="63"/>
      <c r="P172" s="63"/>
      <c r="Q172" s="63"/>
      <c r="R172" s="63">
        <f t="shared" si="29"/>
        <v>0</v>
      </c>
      <c r="S172" s="63"/>
      <c r="T172" s="63"/>
      <c r="U172" s="63"/>
      <c r="V172" s="63"/>
      <c r="W172" s="63"/>
    </row>
    <row r="173" spans="3:23" ht="24.75" customHeight="1">
      <c r="C173" s="62">
        <f>C87-D87-E87</f>
        <v>0</v>
      </c>
      <c r="D173" s="63"/>
      <c r="E173" s="63"/>
      <c r="F173" s="63"/>
      <c r="G173" s="63">
        <f t="shared" si="26"/>
        <v>0</v>
      </c>
      <c r="H173" s="63">
        <f t="shared" si="27"/>
        <v>0</v>
      </c>
      <c r="I173" s="63">
        <f t="shared" si="28"/>
        <v>0</v>
      </c>
      <c r="J173" s="63"/>
      <c r="K173" s="63"/>
      <c r="L173" s="63"/>
      <c r="M173" s="63"/>
      <c r="N173" s="63"/>
      <c r="O173" s="63"/>
      <c r="P173" s="63"/>
      <c r="Q173" s="63"/>
      <c r="R173" s="63">
        <f t="shared" si="29"/>
        <v>0</v>
      </c>
      <c r="S173" s="63"/>
      <c r="T173" s="63"/>
      <c r="U173" s="63"/>
      <c r="V173" s="63"/>
      <c r="W173" s="63"/>
    </row>
  </sheetData>
  <sheetProtection/>
  <mergeCells count="32">
    <mergeCell ref="B1:C1"/>
    <mergeCell ref="B2:D2"/>
    <mergeCell ref="B3:C3"/>
    <mergeCell ref="F1:M1"/>
    <mergeCell ref="F2:M2"/>
    <mergeCell ref="R6:R9"/>
    <mergeCell ref="S6:S9"/>
    <mergeCell ref="I7:P7"/>
    <mergeCell ref="J8:P8"/>
    <mergeCell ref="A6:B9"/>
    <mergeCell ref="H6:Q6"/>
    <mergeCell ref="E8:E9"/>
    <mergeCell ref="C94:E94"/>
    <mergeCell ref="L89:Q89"/>
    <mergeCell ref="L94:Q94"/>
    <mergeCell ref="A10:B10"/>
    <mergeCell ref="L88:Q88"/>
    <mergeCell ref="F3:M3"/>
    <mergeCell ref="H7:H9"/>
    <mergeCell ref="G6:G9"/>
    <mergeCell ref="P4:R4"/>
    <mergeCell ref="C88:E88"/>
    <mergeCell ref="L90:Q90"/>
    <mergeCell ref="A11:B11"/>
    <mergeCell ref="C6:E6"/>
    <mergeCell ref="D7:E7"/>
    <mergeCell ref="D8:D9"/>
    <mergeCell ref="C7:C9"/>
    <mergeCell ref="Q7:Q9"/>
    <mergeCell ref="F6:F9"/>
    <mergeCell ref="I8:I9"/>
    <mergeCell ref="C90:E90"/>
  </mergeCells>
  <printOptions/>
  <pageMargins left="0.2362204724409449" right="0.15748031496062992" top="0.31496062992125984" bottom="0.31496062992125984" header="0.1574803149606299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B177"/>
  <sheetViews>
    <sheetView zoomScale="75" zoomScaleNormal="75" zoomScalePageLayoutView="0" workbookViewId="0" topLeftCell="A70">
      <selection activeCell="A83" sqref="A83:A86"/>
    </sheetView>
  </sheetViews>
  <sheetFormatPr defaultColWidth="9.33203125" defaultRowHeight="24.75" customHeight="1"/>
  <cols>
    <col min="1" max="1" width="4.33203125" style="2" customWidth="1"/>
    <col min="2" max="2" width="23.33203125" style="2" customWidth="1"/>
    <col min="3" max="3" width="15.83203125" style="3" customWidth="1"/>
    <col min="4" max="5" width="14.66015625" style="2" customWidth="1"/>
    <col min="6" max="6" width="15.16015625" style="2" customWidth="1"/>
    <col min="7" max="7" width="5.16015625" style="2" customWidth="1"/>
    <col min="8" max="8" width="16.16015625" style="2" customWidth="1"/>
    <col min="9" max="9" width="15.66015625" style="2" customWidth="1"/>
    <col min="10" max="10" width="15" style="2" customWidth="1"/>
    <col min="11" max="11" width="17.5" style="2" customWidth="1"/>
    <col min="12" max="12" width="11" style="2" customWidth="1"/>
    <col min="13" max="13" width="14.83203125" style="2" customWidth="1"/>
    <col min="14" max="14" width="12.5" style="2" customWidth="1"/>
    <col min="15" max="15" width="13" style="2" customWidth="1"/>
    <col min="16" max="16" width="5.16015625" style="2" customWidth="1"/>
    <col min="17" max="17" width="13.66015625" style="2" customWidth="1"/>
    <col min="18" max="19" width="14.83203125" style="2" customWidth="1"/>
    <col min="20" max="20" width="11.16015625" style="2" customWidth="1"/>
    <col min="21" max="22" width="11.16015625" style="2" hidden="1" customWidth="1"/>
    <col min="23" max="23" width="15.16015625" style="2" hidden="1" customWidth="1"/>
    <col min="24" max="24" width="16.5" style="2" hidden="1" customWidth="1"/>
    <col min="25" max="25" width="11.16015625" style="2" hidden="1" customWidth="1"/>
    <col min="26" max="26" width="13.66015625" style="2" hidden="1" customWidth="1"/>
    <col min="27" max="27" width="0" style="2" hidden="1" customWidth="1"/>
    <col min="28" max="28" width="26.16015625" style="30" hidden="1" customWidth="1"/>
    <col min="29" max="36" width="0" style="2" hidden="1" customWidth="1"/>
    <col min="37" max="16384" width="9.33203125" style="2" customWidth="1"/>
  </cols>
  <sheetData>
    <row r="1" spans="1:28" ht="32.25" customHeight="1">
      <c r="A1" s="66"/>
      <c r="B1" s="185" t="s">
        <v>109</v>
      </c>
      <c r="C1" s="185"/>
      <c r="D1" s="67"/>
      <c r="E1" s="67"/>
      <c r="F1" s="192" t="s">
        <v>122</v>
      </c>
      <c r="G1" s="192"/>
      <c r="H1" s="192"/>
      <c r="I1" s="192"/>
      <c r="J1" s="192"/>
      <c r="K1" s="192"/>
      <c r="L1" s="192"/>
      <c r="M1" s="192"/>
      <c r="N1" s="192"/>
      <c r="O1" s="68"/>
      <c r="P1" s="67"/>
      <c r="Q1" s="69" t="s">
        <v>19</v>
      </c>
      <c r="R1" s="69"/>
      <c r="S1" s="66"/>
      <c r="T1" s="69"/>
      <c r="U1" s="69"/>
      <c r="V1" s="69"/>
      <c r="W1" s="69"/>
      <c r="X1" s="69"/>
      <c r="Y1" s="69"/>
      <c r="Z1" s="5"/>
      <c r="AB1" s="34"/>
    </row>
    <row r="2" spans="1:28" ht="24.75" customHeight="1">
      <c r="A2" s="66"/>
      <c r="B2" s="185" t="s">
        <v>43</v>
      </c>
      <c r="C2" s="185"/>
      <c r="D2" s="185"/>
      <c r="E2" s="70"/>
      <c r="F2" s="193" t="s">
        <v>28</v>
      </c>
      <c r="G2" s="193"/>
      <c r="H2" s="193"/>
      <c r="I2" s="193"/>
      <c r="J2" s="193"/>
      <c r="K2" s="193"/>
      <c r="L2" s="193"/>
      <c r="M2" s="193"/>
      <c r="N2" s="193"/>
      <c r="O2" s="71"/>
      <c r="P2" s="70"/>
      <c r="Q2" s="185" t="s">
        <v>115</v>
      </c>
      <c r="R2" s="185"/>
      <c r="S2" s="185"/>
      <c r="T2" s="69"/>
      <c r="U2" s="69"/>
      <c r="V2" s="69"/>
      <c r="W2" s="69"/>
      <c r="X2" s="69"/>
      <c r="Y2" s="69"/>
      <c r="Z2" s="5"/>
      <c r="AB2" s="34"/>
    </row>
    <row r="3" spans="1:28" ht="24.75" customHeight="1">
      <c r="A3" s="66"/>
      <c r="B3" s="185" t="s">
        <v>44</v>
      </c>
      <c r="C3" s="185"/>
      <c r="D3" s="69"/>
      <c r="E3" s="69"/>
      <c r="F3" s="181" t="s">
        <v>190</v>
      </c>
      <c r="G3" s="181"/>
      <c r="H3" s="181"/>
      <c r="I3" s="181"/>
      <c r="J3" s="181"/>
      <c r="K3" s="181"/>
      <c r="L3" s="181"/>
      <c r="M3" s="181"/>
      <c r="N3" s="181"/>
      <c r="O3" s="72"/>
      <c r="P3" s="69"/>
      <c r="Q3" s="69" t="s">
        <v>20</v>
      </c>
      <c r="R3" s="69"/>
      <c r="S3" s="66"/>
      <c r="T3" s="69"/>
      <c r="U3" s="69"/>
      <c r="V3" s="69"/>
      <c r="W3" s="69"/>
      <c r="X3" s="69"/>
      <c r="Y3" s="69"/>
      <c r="Z3" s="5"/>
      <c r="AB3" s="34"/>
    </row>
    <row r="4" spans="1:28" ht="24.75" customHeight="1">
      <c r="A4" s="66"/>
      <c r="B4" s="69" t="s">
        <v>4</v>
      </c>
      <c r="C4" s="73"/>
      <c r="D4" s="74"/>
      <c r="E4" s="74"/>
      <c r="F4" s="75"/>
      <c r="G4" s="76"/>
      <c r="H4" s="76"/>
      <c r="I4" s="76"/>
      <c r="J4" s="76"/>
      <c r="K4" s="76"/>
      <c r="L4" s="76"/>
      <c r="M4" s="76"/>
      <c r="N4" s="76"/>
      <c r="O4" s="76"/>
      <c r="P4" s="75"/>
      <c r="Q4" s="185" t="s">
        <v>111</v>
      </c>
      <c r="R4" s="185"/>
      <c r="S4" s="185"/>
      <c r="T4" s="69"/>
      <c r="U4" s="69"/>
      <c r="V4" s="69"/>
      <c r="W4" s="69"/>
      <c r="X4" s="69"/>
      <c r="Y4" s="69"/>
      <c r="Z4" s="5"/>
      <c r="AB4" s="34"/>
    </row>
    <row r="5" spans="1:28" ht="24.75" customHeight="1">
      <c r="A5" s="66"/>
      <c r="B5" s="75"/>
      <c r="C5" s="75"/>
      <c r="D5" s="75"/>
      <c r="E5" s="75"/>
      <c r="F5" s="77"/>
      <c r="G5" s="78"/>
      <c r="H5" s="78"/>
      <c r="I5" s="78"/>
      <c r="J5" s="78"/>
      <c r="K5" s="78"/>
      <c r="L5" s="78"/>
      <c r="M5" s="78"/>
      <c r="N5" s="78"/>
      <c r="O5" s="78"/>
      <c r="P5" s="77"/>
      <c r="Q5" s="79" t="s">
        <v>51</v>
      </c>
      <c r="R5" s="80"/>
      <c r="S5" s="66"/>
      <c r="T5" s="79"/>
      <c r="U5" s="80"/>
      <c r="V5" s="80"/>
      <c r="W5" s="80"/>
      <c r="X5" s="80"/>
      <c r="Y5" s="80"/>
      <c r="Z5" s="5"/>
      <c r="AB5" s="34"/>
    </row>
    <row r="6" spans="1:28" s="3" customFormat="1" ht="24.75" customHeight="1">
      <c r="A6" s="186" t="s">
        <v>30</v>
      </c>
      <c r="B6" s="189"/>
      <c r="C6" s="166" t="s">
        <v>31</v>
      </c>
      <c r="D6" s="167"/>
      <c r="E6" s="168"/>
      <c r="F6" s="171" t="s">
        <v>14</v>
      </c>
      <c r="G6" s="194" t="s">
        <v>15</v>
      </c>
      <c r="H6" s="166" t="s">
        <v>13</v>
      </c>
      <c r="I6" s="167"/>
      <c r="J6" s="167"/>
      <c r="K6" s="167"/>
      <c r="L6" s="167"/>
      <c r="M6" s="167"/>
      <c r="N6" s="167"/>
      <c r="O6" s="167"/>
      <c r="P6" s="167"/>
      <c r="Q6" s="167"/>
      <c r="R6" s="168"/>
      <c r="S6" s="174" t="s">
        <v>37</v>
      </c>
      <c r="T6" s="198" t="s">
        <v>50</v>
      </c>
      <c r="U6" s="133"/>
      <c r="V6" s="133"/>
      <c r="W6" s="133"/>
      <c r="X6" s="133"/>
      <c r="Y6" s="133"/>
      <c r="AB6" s="35"/>
    </row>
    <row r="7" spans="1:28" s="3" customFormat="1" ht="28.5" customHeight="1">
      <c r="A7" s="190"/>
      <c r="B7" s="191"/>
      <c r="C7" s="173" t="s">
        <v>5</v>
      </c>
      <c r="D7" s="169" t="s">
        <v>32</v>
      </c>
      <c r="E7" s="170"/>
      <c r="F7" s="173"/>
      <c r="G7" s="195"/>
      <c r="H7" s="171" t="s">
        <v>5</v>
      </c>
      <c r="I7" s="186" t="s">
        <v>35</v>
      </c>
      <c r="J7" s="182"/>
      <c r="K7" s="182"/>
      <c r="L7" s="182"/>
      <c r="M7" s="182"/>
      <c r="N7" s="182"/>
      <c r="O7" s="182"/>
      <c r="P7" s="182"/>
      <c r="Q7" s="182"/>
      <c r="R7" s="174" t="s">
        <v>17</v>
      </c>
      <c r="S7" s="174"/>
      <c r="T7" s="198"/>
      <c r="U7" s="133"/>
      <c r="V7" s="133"/>
      <c r="W7" s="133"/>
      <c r="X7" s="133"/>
      <c r="Y7" s="133"/>
      <c r="AB7" s="36"/>
    </row>
    <row r="8" spans="1:28" s="3" customFormat="1" ht="24.75" customHeight="1">
      <c r="A8" s="190"/>
      <c r="B8" s="191"/>
      <c r="C8" s="173"/>
      <c r="D8" s="171" t="s">
        <v>33</v>
      </c>
      <c r="E8" s="171" t="s">
        <v>34</v>
      </c>
      <c r="F8" s="173"/>
      <c r="G8" s="195"/>
      <c r="H8" s="173"/>
      <c r="I8" s="175" t="s">
        <v>5</v>
      </c>
      <c r="J8" s="174" t="s">
        <v>32</v>
      </c>
      <c r="K8" s="174"/>
      <c r="L8" s="174"/>
      <c r="M8" s="174"/>
      <c r="N8" s="174"/>
      <c r="O8" s="174"/>
      <c r="P8" s="174"/>
      <c r="Q8" s="166"/>
      <c r="R8" s="174"/>
      <c r="S8" s="174"/>
      <c r="T8" s="198"/>
      <c r="U8" s="133"/>
      <c r="V8" s="133"/>
      <c r="W8" s="133"/>
      <c r="X8" s="133"/>
      <c r="Y8" s="133"/>
      <c r="AA8" s="7"/>
      <c r="AB8" s="37"/>
    </row>
    <row r="9" spans="1:28" s="3" customFormat="1" ht="93.75" customHeight="1">
      <c r="A9" s="169"/>
      <c r="B9" s="170"/>
      <c r="C9" s="172"/>
      <c r="D9" s="172"/>
      <c r="E9" s="172"/>
      <c r="F9" s="172"/>
      <c r="G9" s="196"/>
      <c r="H9" s="172"/>
      <c r="I9" s="176"/>
      <c r="J9" s="81" t="s">
        <v>48</v>
      </c>
      <c r="K9" s="81" t="s">
        <v>16</v>
      </c>
      <c r="L9" s="82" t="s">
        <v>47</v>
      </c>
      <c r="M9" s="83" t="s">
        <v>45</v>
      </c>
      <c r="N9" s="81" t="s">
        <v>18</v>
      </c>
      <c r="O9" s="81" t="s">
        <v>36</v>
      </c>
      <c r="P9" s="84" t="s">
        <v>49</v>
      </c>
      <c r="Q9" s="85" t="s">
        <v>46</v>
      </c>
      <c r="R9" s="174"/>
      <c r="S9" s="174"/>
      <c r="T9" s="198"/>
      <c r="U9" s="133"/>
      <c r="V9" s="133"/>
      <c r="W9" s="133"/>
      <c r="X9" s="133"/>
      <c r="Y9" s="133"/>
      <c r="AA9" s="7"/>
      <c r="AB9" s="37"/>
    </row>
    <row r="10" spans="1:28" s="10" customFormat="1" ht="24.75" customHeight="1">
      <c r="A10" s="178" t="s">
        <v>6</v>
      </c>
      <c r="B10" s="179"/>
      <c r="C10" s="86">
        <v>1</v>
      </c>
      <c r="D10" s="86">
        <v>2</v>
      </c>
      <c r="E10" s="86">
        <v>3</v>
      </c>
      <c r="F10" s="86">
        <v>4</v>
      </c>
      <c r="G10" s="86">
        <v>5</v>
      </c>
      <c r="H10" s="86">
        <v>6</v>
      </c>
      <c r="I10" s="86">
        <v>7</v>
      </c>
      <c r="J10" s="86" t="s">
        <v>27</v>
      </c>
      <c r="K10" s="86" t="s">
        <v>38</v>
      </c>
      <c r="L10" s="86" t="s">
        <v>23</v>
      </c>
      <c r="M10" s="86" t="s">
        <v>39</v>
      </c>
      <c r="N10" s="86" t="s">
        <v>22</v>
      </c>
      <c r="O10" s="86" t="s">
        <v>40</v>
      </c>
      <c r="P10" s="86" t="s">
        <v>41</v>
      </c>
      <c r="Q10" s="86" t="s">
        <v>52</v>
      </c>
      <c r="R10" s="86" t="s">
        <v>53</v>
      </c>
      <c r="S10" s="86" t="s">
        <v>54</v>
      </c>
      <c r="T10" s="86" t="s">
        <v>55</v>
      </c>
      <c r="U10" s="87"/>
      <c r="V10" s="87"/>
      <c r="W10" s="87"/>
      <c r="X10" s="87"/>
      <c r="Y10" s="87"/>
      <c r="Z10" s="8"/>
      <c r="AA10" s="9"/>
      <c r="AB10" s="38"/>
    </row>
    <row r="11" spans="1:28" s="14" customFormat="1" ht="24.75" customHeight="1">
      <c r="A11" s="199" t="s">
        <v>129</v>
      </c>
      <c r="B11" s="199"/>
      <c r="C11" s="88">
        <f>C12+C21+C26+C33+C37+C42+C46+C55+C60+C65+C70+C77+C82</f>
        <v>821997199.7149999</v>
      </c>
      <c r="D11" s="88">
        <f aca="true" t="shared" si="0" ref="D11:S11">D12+D21+D26+D33+D37+D42+D46+D55+D60+D65+D70+D77+D82</f>
        <v>418656189.71500003</v>
      </c>
      <c r="E11" s="88">
        <f t="shared" si="0"/>
        <v>403341010</v>
      </c>
      <c r="F11" s="88">
        <f t="shared" si="0"/>
        <v>884025</v>
      </c>
      <c r="G11" s="88">
        <f t="shared" si="0"/>
        <v>0</v>
      </c>
      <c r="H11" s="88">
        <f t="shared" si="0"/>
        <v>821113174.7149999</v>
      </c>
      <c r="I11" s="88">
        <f t="shared" si="0"/>
        <v>600237523.045</v>
      </c>
      <c r="J11" s="88">
        <f t="shared" si="0"/>
        <v>5261641</v>
      </c>
      <c r="K11" s="88">
        <f t="shared" si="0"/>
        <v>501756</v>
      </c>
      <c r="L11" s="88">
        <f t="shared" si="0"/>
        <v>22824</v>
      </c>
      <c r="M11" s="88">
        <f t="shared" si="0"/>
        <v>584402981.045</v>
      </c>
      <c r="N11" s="88">
        <f t="shared" si="0"/>
        <v>0</v>
      </c>
      <c r="O11" s="88">
        <f t="shared" si="0"/>
        <v>8357784</v>
      </c>
      <c r="P11" s="88">
        <f t="shared" si="0"/>
        <v>0</v>
      </c>
      <c r="Q11" s="88">
        <f t="shared" si="0"/>
        <v>1690537</v>
      </c>
      <c r="R11" s="88">
        <f t="shared" si="0"/>
        <v>220875651.67000002</v>
      </c>
      <c r="S11" s="88">
        <f t="shared" si="0"/>
        <v>815326953.7149999</v>
      </c>
      <c r="T11" s="89">
        <f>(J11+K11+L11)/I11</f>
        <v>0.009639885508400989</v>
      </c>
      <c r="U11" s="147"/>
      <c r="V11" s="147"/>
      <c r="W11" s="157">
        <v>418656190</v>
      </c>
      <c r="X11" s="157">
        <f>D11-W11</f>
        <v>-0.2849999666213989</v>
      </c>
      <c r="Y11" s="147"/>
      <c r="AB11" s="39">
        <f>C11-F11-G11-H11</f>
        <v>0</v>
      </c>
    </row>
    <row r="12" spans="1:28" s="61" customFormat="1" ht="24.75" customHeight="1">
      <c r="A12" s="90" t="s">
        <v>0</v>
      </c>
      <c r="B12" s="91" t="s">
        <v>145</v>
      </c>
      <c r="C12" s="88">
        <f>SUM(C13:C20)</f>
        <v>34080292</v>
      </c>
      <c r="D12" s="88">
        <f aca="true" t="shared" si="1" ref="D12:S12">SUM(D13:D20)</f>
        <v>11689776</v>
      </c>
      <c r="E12" s="88">
        <f t="shared" si="1"/>
        <v>22390516</v>
      </c>
      <c r="F12" s="88">
        <f t="shared" si="1"/>
        <v>10684</v>
      </c>
      <c r="G12" s="88">
        <f t="shared" si="1"/>
        <v>0</v>
      </c>
      <c r="H12" s="88">
        <f t="shared" si="1"/>
        <v>34069608</v>
      </c>
      <c r="I12" s="88">
        <f t="shared" si="1"/>
        <v>27488162</v>
      </c>
      <c r="J12" s="88">
        <f t="shared" si="1"/>
        <v>25551</v>
      </c>
      <c r="K12" s="88">
        <f t="shared" si="1"/>
        <v>53573</v>
      </c>
      <c r="L12" s="88">
        <f t="shared" si="1"/>
        <v>0</v>
      </c>
      <c r="M12" s="88">
        <f t="shared" si="1"/>
        <v>27409038</v>
      </c>
      <c r="N12" s="88">
        <f t="shared" si="1"/>
        <v>0</v>
      </c>
      <c r="O12" s="88">
        <f t="shared" si="1"/>
        <v>0</v>
      </c>
      <c r="P12" s="88">
        <f t="shared" si="1"/>
        <v>0</v>
      </c>
      <c r="Q12" s="88">
        <f t="shared" si="1"/>
        <v>0</v>
      </c>
      <c r="R12" s="88">
        <f t="shared" si="1"/>
        <v>6581446</v>
      </c>
      <c r="S12" s="88">
        <f t="shared" si="1"/>
        <v>33990484</v>
      </c>
      <c r="T12" s="92">
        <f aca="true" t="shared" si="2" ref="T12:T75">(J12+K12+L12)/I12</f>
        <v>0.002878475468821815</v>
      </c>
      <c r="U12" s="149" t="s">
        <v>0</v>
      </c>
      <c r="V12" s="150" t="s">
        <v>164</v>
      </c>
      <c r="W12" s="158">
        <v>11689776</v>
      </c>
      <c r="X12" s="157">
        <f aca="true" t="shared" si="3" ref="X12:X75">D12-W12</f>
        <v>0</v>
      </c>
      <c r="Y12" s="148"/>
      <c r="Z12" s="58"/>
      <c r="AA12" s="59"/>
      <c r="AB12" s="60">
        <f>C12-F12-G12-H12</f>
        <v>0</v>
      </c>
    </row>
    <row r="13" spans="1:28" s="18" customFormat="1" ht="24.75" customHeight="1">
      <c r="A13" s="95" t="s">
        <v>7</v>
      </c>
      <c r="B13" s="93" t="s">
        <v>128</v>
      </c>
      <c r="C13" s="94">
        <v>600</v>
      </c>
      <c r="D13" s="94">
        <v>0</v>
      </c>
      <c r="E13" s="94">
        <v>600</v>
      </c>
      <c r="F13" s="94">
        <v>0</v>
      </c>
      <c r="G13" s="94">
        <v>0</v>
      </c>
      <c r="H13" s="94">
        <v>600</v>
      </c>
      <c r="I13" s="94">
        <v>600</v>
      </c>
      <c r="J13" s="94">
        <v>600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89">
        <f t="shared" si="2"/>
        <v>1</v>
      </c>
      <c r="U13" s="149" t="s">
        <v>7</v>
      </c>
      <c r="V13" s="151" t="s">
        <v>128</v>
      </c>
      <c r="W13" s="157">
        <v>0</v>
      </c>
      <c r="X13" s="157">
        <f t="shared" si="3"/>
        <v>0</v>
      </c>
      <c r="Y13" s="147"/>
      <c r="Z13" s="15"/>
      <c r="AB13" s="39"/>
    </row>
    <row r="14" spans="1:28" s="19" customFormat="1" ht="24.75" customHeight="1">
      <c r="A14" s="95" t="s">
        <v>8</v>
      </c>
      <c r="B14" s="93" t="s">
        <v>104</v>
      </c>
      <c r="C14" s="94">
        <v>11100</v>
      </c>
      <c r="D14" s="94">
        <v>10000</v>
      </c>
      <c r="E14" s="94">
        <v>1100</v>
      </c>
      <c r="F14" s="94">
        <v>0</v>
      </c>
      <c r="G14" s="94">
        <v>0</v>
      </c>
      <c r="H14" s="94">
        <v>11100</v>
      </c>
      <c r="I14" s="94">
        <v>11100</v>
      </c>
      <c r="J14" s="94">
        <v>800</v>
      </c>
      <c r="K14" s="94">
        <v>0</v>
      </c>
      <c r="L14" s="94">
        <v>0</v>
      </c>
      <c r="M14" s="94">
        <v>10300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10300</v>
      </c>
      <c r="T14" s="89">
        <f t="shared" si="2"/>
        <v>0.07207207207207207</v>
      </c>
      <c r="U14" s="149" t="s">
        <v>8</v>
      </c>
      <c r="V14" s="151" t="s">
        <v>104</v>
      </c>
      <c r="W14" s="157">
        <v>10000</v>
      </c>
      <c r="X14" s="157">
        <f t="shared" si="3"/>
        <v>0</v>
      </c>
      <c r="Y14" s="147"/>
      <c r="Z14" s="15"/>
      <c r="AA14" s="18"/>
      <c r="AB14" s="39"/>
    </row>
    <row r="15" spans="1:28" s="19" customFormat="1" ht="24.75" customHeight="1">
      <c r="A15" s="95" t="s">
        <v>9</v>
      </c>
      <c r="B15" s="93" t="s">
        <v>119</v>
      </c>
      <c r="C15" s="94">
        <v>550</v>
      </c>
      <c r="D15" s="94">
        <v>0</v>
      </c>
      <c r="E15" s="94">
        <v>550</v>
      </c>
      <c r="F15" s="94">
        <v>0</v>
      </c>
      <c r="G15" s="94">
        <v>0</v>
      </c>
      <c r="H15" s="94">
        <v>550</v>
      </c>
      <c r="I15" s="94">
        <v>550</v>
      </c>
      <c r="J15" s="94">
        <v>550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89">
        <f t="shared" si="2"/>
        <v>1</v>
      </c>
      <c r="U15" s="149" t="s">
        <v>9</v>
      </c>
      <c r="V15" s="151" t="s">
        <v>119</v>
      </c>
      <c r="W15" s="157">
        <v>0</v>
      </c>
      <c r="X15" s="157">
        <f t="shared" si="3"/>
        <v>0</v>
      </c>
      <c r="Y15" s="147"/>
      <c r="Z15" s="15"/>
      <c r="AA15" s="18"/>
      <c r="AB15" s="39"/>
    </row>
    <row r="16" spans="1:28" s="19" customFormat="1" ht="24.75" customHeight="1">
      <c r="A16" s="95" t="s">
        <v>10</v>
      </c>
      <c r="B16" s="93" t="s">
        <v>130</v>
      </c>
      <c r="C16" s="94">
        <v>23404375</v>
      </c>
      <c r="D16" s="94">
        <v>1126698</v>
      </c>
      <c r="E16" s="94">
        <v>22277677</v>
      </c>
      <c r="F16" s="94">
        <v>0</v>
      </c>
      <c r="G16" s="94">
        <v>0</v>
      </c>
      <c r="H16" s="94">
        <v>23404375</v>
      </c>
      <c r="I16" s="94">
        <v>23109559</v>
      </c>
      <c r="J16" s="94">
        <v>0</v>
      </c>
      <c r="K16" s="94">
        <v>0</v>
      </c>
      <c r="L16" s="94">
        <v>0</v>
      </c>
      <c r="M16" s="94">
        <v>23109559</v>
      </c>
      <c r="N16" s="94">
        <v>0</v>
      </c>
      <c r="O16" s="94">
        <v>0</v>
      </c>
      <c r="P16" s="94">
        <v>0</v>
      </c>
      <c r="Q16" s="94">
        <v>0</v>
      </c>
      <c r="R16" s="94">
        <v>294816</v>
      </c>
      <c r="S16" s="94">
        <v>23404375</v>
      </c>
      <c r="T16" s="89">
        <f t="shared" si="2"/>
        <v>0</v>
      </c>
      <c r="U16" s="149" t="s">
        <v>10</v>
      </c>
      <c r="V16" s="151" t="s">
        <v>130</v>
      </c>
      <c r="W16" s="157">
        <v>1126698</v>
      </c>
      <c r="X16" s="157">
        <f t="shared" si="3"/>
        <v>0</v>
      </c>
      <c r="Y16" s="147"/>
      <c r="Z16" s="15"/>
      <c r="AA16" s="18"/>
      <c r="AB16" s="64">
        <f>(75-86)/86</f>
        <v>-0.12790697674418605</v>
      </c>
    </row>
    <row r="17" spans="1:28" s="20" customFormat="1" ht="24.75" customHeight="1">
      <c r="A17" s="95" t="s">
        <v>24</v>
      </c>
      <c r="B17" s="93" t="s">
        <v>105</v>
      </c>
      <c r="C17" s="94">
        <v>4814930</v>
      </c>
      <c r="D17" s="94">
        <v>4814930</v>
      </c>
      <c r="E17" s="94">
        <v>0</v>
      </c>
      <c r="F17" s="94">
        <v>0</v>
      </c>
      <c r="G17" s="94"/>
      <c r="H17" s="94">
        <v>4814930</v>
      </c>
      <c r="I17" s="94">
        <v>3174144</v>
      </c>
      <c r="J17" s="94">
        <v>0</v>
      </c>
      <c r="K17" s="94">
        <v>0</v>
      </c>
      <c r="L17" s="94"/>
      <c r="M17" s="94">
        <v>3174144</v>
      </c>
      <c r="N17" s="94"/>
      <c r="O17" s="94"/>
      <c r="P17" s="94"/>
      <c r="Q17" s="94"/>
      <c r="R17" s="94">
        <v>1640786</v>
      </c>
      <c r="S17" s="94">
        <v>4814930</v>
      </c>
      <c r="T17" s="89">
        <f t="shared" si="2"/>
        <v>0</v>
      </c>
      <c r="U17" s="149" t="s">
        <v>24</v>
      </c>
      <c r="V17" s="151" t="s">
        <v>105</v>
      </c>
      <c r="W17" s="157">
        <v>4814930</v>
      </c>
      <c r="X17" s="157">
        <f t="shared" si="3"/>
        <v>0</v>
      </c>
      <c r="Y17" s="147"/>
      <c r="Z17" s="15"/>
      <c r="AA17" s="18"/>
      <c r="AB17" s="65">
        <f>(218-226)/226</f>
        <v>-0.035398230088495575</v>
      </c>
    </row>
    <row r="18" spans="1:28" s="21" customFormat="1" ht="24.75" customHeight="1">
      <c r="A18" s="95" t="s">
        <v>25</v>
      </c>
      <c r="B18" s="93" t="s">
        <v>118</v>
      </c>
      <c r="C18" s="94">
        <v>3234</v>
      </c>
      <c r="D18" s="94">
        <v>2634</v>
      </c>
      <c r="E18" s="94">
        <v>600</v>
      </c>
      <c r="F18" s="94">
        <v>0</v>
      </c>
      <c r="G18" s="94">
        <v>0</v>
      </c>
      <c r="H18" s="94">
        <v>3234</v>
      </c>
      <c r="I18" s="94">
        <v>600</v>
      </c>
      <c r="J18" s="94">
        <v>600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2634</v>
      </c>
      <c r="S18" s="94">
        <v>2634</v>
      </c>
      <c r="T18" s="89">
        <f t="shared" si="2"/>
        <v>1</v>
      </c>
      <c r="U18" s="149" t="s">
        <v>25</v>
      </c>
      <c r="V18" s="151" t="s">
        <v>118</v>
      </c>
      <c r="W18" s="157">
        <v>2634</v>
      </c>
      <c r="X18" s="157">
        <f t="shared" si="3"/>
        <v>0</v>
      </c>
      <c r="Y18" s="147"/>
      <c r="Z18" s="15"/>
      <c r="AA18" s="18"/>
      <c r="AB18" s="39"/>
    </row>
    <row r="19" spans="1:28" s="21" customFormat="1" ht="24.75" customHeight="1">
      <c r="A19" s="95" t="s">
        <v>26</v>
      </c>
      <c r="B19" s="96" t="s">
        <v>117</v>
      </c>
      <c r="C19" s="94">
        <v>903396</v>
      </c>
      <c r="D19" s="94">
        <v>813807</v>
      </c>
      <c r="E19" s="94">
        <v>89589</v>
      </c>
      <c r="F19" s="94">
        <v>0</v>
      </c>
      <c r="G19" s="94">
        <v>0</v>
      </c>
      <c r="H19" s="94">
        <v>903396</v>
      </c>
      <c r="I19" s="94">
        <v>723332</v>
      </c>
      <c r="J19" s="94">
        <v>0</v>
      </c>
      <c r="K19" s="94">
        <v>0</v>
      </c>
      <c r="L19" s="94">
        <v>0</v>
      </c>
      <c r="M19" s="94">
        <v>723332</v>
      </c>
      <c r="N19" s="94">
        <v>0</v>
      </c>
      <c r="O19" s="94">
        <v>0</v>
      </c>
      <c r="P19" s="94">
        <v>0</v>
      </c>
      <c r="Q19" s="94">
        <v>0</v>
      </c>
      <c r="R19" s="94">
        <v>180064</v>
      </c>
      <c r="S19" s="94">
        <v>903396</v>
      </c>
      <c r="T19" s="89">
        <f t="shared" si="2"/>
        <v>0</v>
      </c>
      <c r="U19" s="152" t="s">
        <v>26</v>
      </c>
      <c r="V19" s="153" t="s">
        <v>117</v>
      </c>
      <c r="W19" s="157">
        <v>813807</v>
      </c>
      <c r="X19" s="157">
        <f t="shared" si="3"/>
        <v>0</v>
      </c>
      <c r="Y19" s="147"/>
      <c r="Z19" s="15"/>
      <c r="AA19" s="18"/>
      <c r="AB19" s="39"/>
    </row>
    <row r="20" spans="1:28" s="21" customFormat="1" ht="24.75" customHeight="1">
      <c r="A20" s="95" t="s">
        <v>27</v>
      </c>
      <c r="B20" s="96" t="s">
        <v>106</v>
      </c>
      <c r="C20" s="94">
        <v>4942107</v>
      </c>
      <c r="D20" s="94">
        <v>4921707</v>
      </c>
      <c r="E20" s="94">
        <v>20400</v>
      </c>
      <c r="F20" s="94">
        <v>10684</v>
      </c>
      <c r="G20" s="94"/>
      <c r="H20" s="94">
        <v>4931423</v>
      </c>
      <c r="I20" s="94">
        <v>468277</v>
      </c>
      <c r="J20" s="94">
        <v>23001</v>
      </c>
      <c r="K20" s="94">
        <v>53573</v>
      </c>
      <c r="L20" s="94">
        <v>0</v>
      </c>
      <c r="M20" s="94">
        <v>391703</v>
      </c>
      <c r="N20" s="94">
        <v>0</v>
      </c>
      <c r="O20" s="94">
        <v>0</v>
      </c>
      <c r="P20" s="94">
        <v>0</v>
      </c>
      <c r="Q20" s="94">
        <v>0</v>
      </c>
      <c r="R20" s="94">
        <v>4463146</v>
      </c>
      <c r="S20" s="94">
        <v>4854849</v>
      </c>
      <c r="T20" s="89">
        <f t="shared" si="2"/>
        <v>0.163522872146187</v>
      </c>
      <c r="U20" s="152" t="s">
        <v>27</v>
      </c>
      <c r="V20" s="153" t="s">
        <v>106</v>
      </c>
      <c r="W20" s="157">
        <v>4921707</v>
      </c>
      <c r="X20" s="157">
        <f t="shared" si="3"/>
        <v>0</v>
      </c>
      <c r="Y20" s="147"/>
      <c r="Z20" s="15"/>
      <c r="AA20" s="18"/>
      <c r="AB20" s="39"/>
    </row>
    <row r="21" spans="1:28" s="61" customFormat="1" ht="24.75" customHeight="1">
      <c r="A21" s="90" t="s">
        <v>1</v>
      </c>
      <c r="B21" s="97" t="s">
        <v>146</v>
      </c>
      <c r="C21" s="88">
        <f>SUM(C22:C25)</f>
        <v>8900399</v>
      </c>
      <c r="D21" s="88">
        <f aca="true" t="shared" si="4" ref="D21:S21">SUM(D22:D25)</f>
        <v>7648321</v>
      </c>
      <c r="E21" s="88">
        <f t="shared" si="4"/>
        <v>1252078</v>
      </c>
      <c r="F21" s="88">
        <f t="shared" si="4"/>
        <v>0</v>
      </c>
      <c r="G21" s="88">
        <f t="shared" si="4"/>
        <v>0</v>
      </c>
      <c r="H21" s="88">
        <f t="shared" si="4"/>
        <v>8900399</v>
      </c>
      <c r="I21" s="88">
        <f t="shared" si="4"/>
        <v>5085092</v>
      </c>
      <c r="J21" s="88">
        <f t="shared" si="4"/>
        <v>59755</v>
      </c>
      <c r="K21" s="88">
        <f t="shared" si="4"/>
        <v>0</v>
      </c>
      <c r="L21" s="88">
        <f t="shared" si="4"/>
        <v>0</v>
      </c>
      <c r="M21" s="88">
        <f t="shared" si="4"/>
        <v>5025337</v>
      </c>
      <c r="N21" s="88">
        <f t="shared" si="4"/>
        <v>0</v>
      </c>
      <c r="O21" s="88">
        <f t="shared" si="4"/>
        <v>0</v>
      </c>
      <c r="P21" s="88">
        <f t="shared" si="4"/>
        <v>0</v>
      </c>
      <c r="Q21" s="88">
        <f t="shared" si="4"/>
        <v>0</v>
      </c>
      <c r="R21" s="88">
        <f t="shared" si="4"/>
        <v>3815307</v>
      </c>
      <c r="S21" s="88">
        <f t="shared" si="4"/>
        <v>8840644</v>
      </c>
      <c r="T21" s="92">
        <f t="shared" si="2"/>
        <v>0.011751016500783073</v>
      </c>
      <c r="U21" s="149" t="s">
        <v>1</v>
      </c>
      <c r="V21" s="154" t="s">
        <v>166</v>
      </c>
      <c r="W21" s="158">
        <v>7648321</v>
      </c>
      <c r="X21" s="157">
        <f t="shared" si="3"/>
        <v>0</v>
      </c>
      <c r="Y21" s="148"/>
      <c r="Z21" s="58">
        <f>+C21-F21-G21-H21</f>
        <v>0</v>
      </c>
      <c r="AA21" s="59"/>
      <c r="AB21" s="60"/>
    </row>
    <row r="22" spans="1:28" s="18" customFormat="1" ht="24.75" customHeight="1">
      <c r="A22" s="95" t="s">
        <v>7</v>
      </c>
      <c r="B22" s="98" t="s">
        <v>65</v>
      </c>
      <c r="C22" s="94">
        <v>895515</v>
      </c>
      <c r="D22" s="94">
        <v>849588</v>
      </c>
      <c r="E22" s="94">
        <v>45927</v>
      </c>
      <c r="F22" s="94">
        <v>0</v>
      </c>
      <c r="G22" s="94"/>
      <c r="H22" s="94">
        <v>895515</v>
      </c>
      <c r="I22" s="94">
        <v>149086</v>
      </c>
      <c r="J22" s="94">
        <v>9750</v>
      </c>
      <c r="K22" s="94"/>
      <c r="L22" s="94">
        <v>0</v>
      </c>
      <c r="M22" s="94">
        <v>139336</v>
      </c>
      <c r="N22" s="94">
        <v>0</v>
      </c>
      <c r="O22" s="94">
        <v>0</v>
      </c>
      <c r="P22" s="94">
        <v>0</v>
      </c>
      <c r="Q22" s="94">
        <v>0</v>
      </c>
      <c r="R22" s="94">
        <v>746429</v>
      </c>
      <c r="S22" s="94">
        <v>885765</v>
      </c>
      <c r="T22" s="89">
        <f t="shared" si="2"/>
        <v>0.06539849482848825</v>
      </c>
      <c r="U22" s="149" t="s">
        <v>7</v>
      </c>
      <c r="V22" s="155" t="s">
        <v>65</v>
      </c>
      <c r="W22" s="157">
        <v>849588</v>
      </c>
      <c r="X22" s="157">
        <f t="shared" si="3"/>
        <v>0</v>
      </c>
      <c r="Y22" s="147"/>
      <c r="Z22" s="15">
        <v>0</v>
      </c>
      <c r="AB22" s="39"/>
    </row>
    <row r="23" spans="1:28" s="19" customFormat="1" ht="24.75" customHeight="1">
      <c r="A23" s="95" t="s">
        <v>8</v>
      </c>
      <c r="B23" s="98" t="s">
        <v>66</v>
      </c>
      <c r="C23" s="94">
        <v>3747360</v>
      </c>
      <c r="D23" s="94">
        <v>3513047</v>
      </c>
      <c r="E23" s="94">
        <v>234313</v>
      </c>
      <c r="F23" s="94">
        <v>0</v>
      </c>
      <c r="G23" s="94"/>
      <c r="H23" s="94">
        <v>3747360</v>
      </c>
      <c r="I23" s="94">
        <v>3395597</v>
      </c>
      <c r="J23" s="94">
        <v>48000</v>
      </c>
      <c r="K23" s="94">
        <v>0</v>
      </c>
      <c r="L23" s="94">
        <v>0</v>
      </c>
      <c r="M23" s="94">
        <v>3347597</v>
      </c>
      <c r="N23" s="94">
        <v>0</v>
      </c>
      <c r="O23" s="94">
        <v>0</v>
      </c>
      <c r="P23" s="94">
        <v>0</v>
      </c>
      <c r="Q23" s="94">
        <v>0</v>
      </c>
      <c r="R23" s="94">
        <v>351763</v>
      </c>
      <c r="S23" s="94">
        <v>3699360</v>
      </c>
      <c r="T23" s="89">
        <f t="shared" si="2"/>
        <v>0.014135953118111484</v>
      </c>
      <c r="U23" s="149" t="s">
        <v>8</v>
      </c>
      <c r="V23" s="155" t="s">
        <v>66</v>
      </c>
      <c r="W23" s="157">
        <v>3513047</v>
      </c>
      <c r="X23" s="157">
        <f t="shared" si="3"/>
        <v>0</v>
      </c>
      <c r="Y23" s="147"/>
      <c r="Z23" s="15">
        <v>0</v>
      </c>
      <c r="AA23" s="18" t="s">
        <v>42</v>
      </c>
      <c r="AB23" s="39"/>
    </row>
    <row r="24" spans="1:28" s="19" customFormat="1" ht="24.75" customHeight="1">
      <c r="A24" s="95" t="s">
        <v>9</v>
      </c>
      <c r="B24" s="98" t="s">
        <v>67</v>
      </c>
      <c r="C24" s="94">
        <v>214815</v>
      </c>
      <c r="D24" s="94">
        <v>188030</v>
      </c>
      <c r="E24" s="94">
        <v>26785</v>
      </c>
      <c r="F24" s="94">
        <v>0</v>
      </c>
      <c r="G24" s="94"/>
      <c r="H24" s="94">
        <v>214815</v>
      </c>
      <c r="I24" s="94">
        <v>107285</v>
      </c>
      <c r="J24" s="94">
        <v>2005</v>
      </c>
      <c r="K24" s="94"/>
      <c r="L24" s="94">
        <v>0</v>
      </c>
      <c r="M24" s="94">
        <v>105280</v>
      </c>
      <c r="N24" s="94">
        <v>0</v>
      </c>
      <c r="O24" s="94">
        <v>0</v>
      </c>
      <c r="P24" s="94">
        <v>0</v>
      </c>
      <c r="Q24" s="94">
        <v>0</v>
      </c>
      <c r="R24" s="94">
        <v>107530</v>
      </c>
      <c r="S24" s="94">
        <v>212810</v>
      </c>
      <c r="T24" s="89">
        <f t="shared" si="2"/>
        <v>0.01868853987043855</v>
      </c>
      <c r="U24" s="149" t="s">
        <v>9</v>
      </c>
      <c r="V24" s="155" t="s">
        <v>67</v>
      </c>
      <c r="W24" s="157">
        <v>188030</v>
      </c>
      <c r="X24" s="157">
        <f t="shared" si="3"/>
        <v>0</v>
      </c>
      <c r="Y24" s="147"/>
      <c r="Z24" s="15" t="s">
        <v>114</v>
      </c>
      <c r="AA24" s="18"/>
      <c r="AB24" s="39"/>
    </row>
    <row r="25" spans="1:28" s="19" customFormat="1" ht="24.75" customHeight="1">
      <c r="A25" s="95" t="s">
        <v>10</v>
      </c>
      <c r="B25" s="98" t="s">
        <v>68</v>
      </c>
      <c r="C25" s="94">
        <v>4042709</v>
      </c>
      <c r="D25" s="94">
        <v>3097656</v>
      </c>
      <c r="E25" s="94">
        <v>945053</v>
      </c>
      <c r="F25" s="94">
        <v>0</v>
      </c>
      <c r="G25" s="94"/>
      <c r="H25" s="94">
        <v>4042709</v>
      </c>
      <c r="I25" s="94">
        <v>1433124</v>
      </c>
      <c r="J25" s="94">
        <v>0</v>
      </c>
      <c r="K25" s="94"/>
      <c r="L25" s="94">
        <v>0</v>
      </c>
      <c r="M25" s="94">
        <v>1433124</v>
      </c>
      <c r="N25" s="94">
        <v>0</v>
      </c>
      <c r="O25" s="94">
        <v>0</v>
      </c>
      <c r="P25" s="94">
        <v>0</v>
      </c>
      <c r="Q25" s="94">
        <v>0</v>
      </c>
      <c r="R25" s="94">
        <v>2609585</v>
      </c>
      <c r="S25" s="94">
        <v>4042709</v>
      </c>
      <c r="T25" s="89">
        <f t="shared" si="2"/>
        <v>0</v>
      </c>
      <c r="U25" s="149" t="s">
        <v>10</v>
      </c>
      <c r="V25" s="155" t="s">
        <v>68</v>
      </c>
      <c r="W25" s="157">
        <v>3097656</v>
      </c>
      <c r="X25" s="157">
        <f t="shared" si="3"/>
        <v>0</v>
      </c>
      <c r="Y25" s="147"/>
      <c r="Z25" s="15">
        <v>0</v>
      </c>
      <c r="AA25" s="18"/>
      <c r="AB25" s="39"/>
    </row>
    <row r="26" spans="1:28" s="61" customFormat="1" ht="24.75" customHeight="1">
      <c r="A26" s="90" t="s">
        <v>3</v>
      </c>
      <c r="B26" s="97" t="s">
        <v>147</v>
      </c>
      <c r="C26" s="88">
        <f>SUM(C27:C32)</f>
        <v>41254917</v>
      </c>
      <c r="D26" s="88">
        <f aca="true" t="shared" si="5" ref="D26:S26">SUM(D27:D32)</f>
        <v>41042438</v>
      </c>
      <c r="E26" s="88">
        <f t="shared" si="5"/>
        <v>212479</v>
      </c>
      <c r="F26" s="88">
        <f t="shared" si="5"/>
        <v>0</v>
      </c>
      <c r="G26" s="88">
        <f t="shared" si="5"/>
        <v>0</v>
      </c>
      <c r="H26" s="88">
        <f t="shared" si="5"/>
        <v>41254917</v>
      </c>
      <c r="I26" s="88">
        <f t="shared" si="5"/>
        <v>25046429</v>
      </c>
      <c r="J26" s="88">
        <f t="shared" si="5"/>
        <v>42856</v>
      </c>
      <c r="K26" s="88">
        <f t="shared" si="5"/>
        <v>0</v>
      </c>
      <c r="L26" s="88">
        <f t="shared" si="5"/>
        <v>0</v>
      </c>
      <c r="M26" s="88">
        <f t="shared" si="5"/>
        <v>24997847</v>
      </c>
      <c r="N26" s="88">
        <f t="shared" si="5"/>
        <v>0</v>
      </c>
      <c r="O26" s="88">
        <f t="shared" si="5"/>
        <v>0</v>
      </c>
      <c r="P26" s="88">
        <f t="shared" si="5"/>
        <v>0</v>
      </c>
      <c r="Q26" s="88">
        <f t="shared" si="5"/>
        <v>5726</v>
      </c>
      <c r="R26" s="88">
        <f t="shared" si="5"/>
        <v>16208488</v>
      </c>
      <c r="S26" s="88">
        <f t="shared" si="5"/>
        <v>41212061</v>
      </c>
      <c r="T26" s="92">
        <f t="shared" si="2"/>
        <v>0.001711062283569446</v>
      </c>
      <c r="U26" s="149" t="s">
        <v>3</v>
      </c>
      <c r="V26" s="154" t="s">
        <v>167</v>
      </c>
      <c r="W26" s="158">
        <v>41042438</v>
      </c>
      <c r="X26" s="157">
        <f t="shared" si="3"/>
        <v>0</v>
      </c>
      <c r="Y26" s="148"/>
      <c r="Z26" s="58">
        <f>+C26-F26-G26-H26</f>
        <v>0</v>
      </c>
      <c r="AA26" s="59"/>
      <c r="AB26" s="60">
        <f>C26-F26-G26-H26</f>
        <v>0</v>
      </c>
    </row>
    <row r="27" spans="1:28" s="18" customFormat="1" ht="24.75" customHeight="1">
      <c r="A27" s="95" t="s">
        <v>7</v>
      </c>
      <c r="B27" s="98" t="s">
        <v>69</v>
      </c>
      <c r="C27" s="94">
        <v>58013</v>
      </c>
      <c r="D27" s="94">
        <v>34153</v>
      </c>
      <c r="E27" s="94">
        <v>23860</v>
      </c>
      <c r="F27" s="94">
        <v>0</v>
      </c>
      <c r="G27" s="94"/>
      <c r="H27" s="94">
        <v>58013</v>
      </c>
      <c r="I27" s="94">
        <v>44168</v>
      </c>
      <c r="J27" s="94">
        <v>0</v>
      </c>
      <c r="K27" s="94">
        <v>0</v>
      </c>
      <c r="L27" s="94">
        <v>0</v>
      </c>
      <c r="M27" s="94">
        <v>44168</v>
      </c>
      <c r="N27" s="94"/>
      <c r="O27" s="94"/>
      <c r="P27" s="94"/>
      <c r="Q27" s="94">
        <v>0</v>
      </c>
      <c r="R27" s="94">
        <v>13845</v>
      </c>
      <c r="S27" s="94">
        <v>58013</v>
      </c>
      <c r="T27" s="89">
        <f t="shared" si="2"/>
        <v>0</v>
      </c>
      <c r="U27" s="149" t="s">
        <v>7</v>
      </c>
      <c r="V27" s="155" t="s">
        <v>69</v>
      </c>
      <c r="W27" s="157">
        <v>34153</v>
      </c>
      <c r="X27" s="157">
        <f t="shared" si="3"/>
        <v>0</v>
      </c>
      <c r="Y27" s="147"/>
      <c r="Z27" s="15">
        <v>0</v>
      </c>
      <c r="AB27" s="39"/>
    </row>
    <row r="28" spans="1:28" s="19" customFormat="1" ht="24.75" customHeight="1">
      <c r="A28" s="95" t="s">
        <v>8</v>
      </c>
      <c r="B28" s="98" t="s">
        <v>96</v>
      </c>
      <c r="C28" s="94">
        <v>8379299</v>
      </c>
      <c r="D28" s="94">
        <v>8361462</v>
      </c>
      <c r="E28" s="94">
        <v>17837</v>
      </c>
      <c r="F28" s="94"/>
      <c r="G28" s="94"/>
      <c r="H28" s="94">
        <v>8379299</v>
      </c>
      <c r="I28" s="94">
        <v>5190107</v>
      </c>
      <c r="J28" s="94">
        <v>600</v>
      </c>
      <c r="K28" s="94">
        <v>0</v>
      </c>
      <c r="L28" s="94"/>
      <c r="M28" s="94">
        <v>5183781</v>
      </c>
      <c r="N28" s="94">
        <v>0</v>
      </c>
      <c r="O28" s="94"/>
      <c r="P28" s="94"/>
      <c r="Q28" s="94">
        <v>5726</v>
      </c>
      <c r="R28" s="94">
        <v>3189192</v>
      </c>
      <c r="S28" s="94">
        <v>8378699</v>
      </c>
      <c r="T28" s="89">
        <f t="shared" si="2"/>
        <v>0.0001156045530467869</v>
      </c>
      <c r="U28" s="149" t="s">
        <v>8</v>
      </c>
      <c r="V28" s="155" t="s">
        <v>96</v>
      </c>
      <c r="W28" s="157">
        <v>8361462</v>
      </c>
      <c r="X28" s="157">
        <f t="shared" si="3"/>
        <v>0</v>
      </c>
      <c r="Y28" s="147"/>
      <c r="Z28" s="15">
        <v>0</v>
      </c>
      <c r="AA28" s="18"/>
      <c r="AB28" s="39"/>
    </row>
    <row r="29" spans="1:28" s="19" customFormat="1" ht="24.75" customHeight="1">
      <c r="A29" s="95" t="s">
        <v>9</v>
      </c>
      <c r="B29" s="98" t="s">
        <v>71</v>
      </c>
      <c r="C29" s="94">
        <v>4318136</v>
      </c>
      <c r="D29" s="94">
        <v>4307835</v>
      </c>
      <c r="E29" s="94">
        <v>10301</v>
      </c>
      <c r="F29" s="94"/>
      <c r="G29" s="94"/>
      <c r="H29" s="94">
        <v>4318136</v>
      </c>
      <c r="I29" s="94">
        <v>2417009</v>
      </c>
      <c r="J29" s="94">
        <v>14100</v>
      </c>
      <c r="K29" s="94">
        <v>0</v>
      </c>
      <c r="L29" s="94"/>
      <c r="M29" s="94">
        <v>2402909</v>
      </c>
      <c r="N29" s="94"/>
      <c r="O29" s="94"/>
      <c r="P29" s="94"/>
      <c r="Q29" s="94">
        <v>0</v>
      </c>
      <c r="R29" s="94">
        <v>1901127</v>
      </c>
      <c r="S29" s="94">
        <v>4304036</v>
      </c>
      <c r="T29" s="89">
        <f t="shared" si="2"/>
        <v>0.005833656391018817</v>
      </c>
      <c r="U29" s="149" t="s">
        <v>9</v>
      </c>
      <c r="V29" s="155" t="s">
        <v>71</v>
      </c>
      <c r="W29" s="157">
        <v>4307835</v>
      </c>
      <c r="X29" s="157">
        <f t="shared" si="3"/>
        <v>0</v>
      </c>
      <c r="Y29" s="147"/>
      <c r="Z29" s="15">
        <v>0</v>
      </c>
      <c r="AA29" s="18"/>
      <c r="AB29" s="39"/>
    </row>
    <row r="30" spans="1:28" s="19" customFormat="1" ht="24.75" customHeight="1">
      <c r="A30" s="95" t="s">
        <v>10</v>
      </c>
      <c r="B30" s="98" t="s">
        <v>72</v>
      </c>
      <c r="C30" s="94">
        <v>15643968</v>
      </c>
      <c r="D30" s="94">
        <v>15525928</v>
      </c>
      <c r="E30" s="94">
        <v>118040</v>
      </c>
      <c r="F30" s="94">
        <v>0</v>
      </c>
      <c r="G30" s="94"/>
      <c r="H30" s="94">
        <v>15643968</v>
      </c>
      <c r="I30" s="94">
        <v>8009728</v>
      </c>
      <c r="J30" s="94">
        <v>9501</v>
      </c>
      <c r="K30" s="94">
        <v>0</v>
      </c>
      <c r="L30" s="94"/>
      <c r="M30" s="94">
        <v>8000227</v>
      </c>
      <c r="N30" s="94"/>
      <c r="O30" s="94"/>
      <c r="P30" s="94"/>
      <c r="Q30" s="94">
        <v>0</v>
      </c>
      <c r="R30" s="94">
        <v>7634240</v>
      </c>
      <c r="S30" s="94">
        <v>15634467</v>
      </c>
      <c r="T30" s="89">
        <f t="shared" si="2"/>
        <v>0.0011861826019560215</v>
      </c>
      <c r="U30" s="149"/>
      <c r="V30" s="155" t="s">
        <v>72</v>
      </c>
      <c r="W30" s="157">
        <v>15525928</v>
      </c>
      <c r="X30" s="157">
        <f t="shared" si="3"/>
        <v>0</v>
      </c>
      <c r="Y30" s="147"/>
      <c r="Z30" s="15">
        <v>0</v>
      </c>
      <c r="AA30" s="18"/>
      <c r="AB30" s="39"/>
    </row>
    <row r="31" spans="1:28" s="19" customFormat="1" ht="24.75" customHeight="1">
      <c r="A31" s="95" t="s">
        <v>24</v>
      </c>
      <c r="B31" s="98" t="s">
        <v>116</v>
      </c>
      <c r="C31" s="94">
        <v>2689910</v>
      </c>
      <c r="D31" s="94">
        <v>2660829</v>
      </c>
      <c r="E31" s="94">
        <v>29081</v>
      </c>
      <c r="F31" s="94">
        <v>0</v>
      </c>
      <c r="G31" s="94"/>
      <c r="H31" s="94">
        <v>2689910</v>
      </c>
      <c r="I31" s="94">
        <v>2125449</v>
      </c>
      <c r="J31" s="94">
        <v>13200</v>
      </c>
      <c r="K31" s="94">
        <v>0</v>
      </c>
      <c r="L31" s="94"/>
      <c r="M31" s="94">
        <v>2112249</v>
      </c>
      <c r="N31" s="94"/>
      <c r="O31" s="94"/>
      <c r="P31" s="94"/>
      <c r="Q31" s="94">
        <v>0</v>
      </c>
      <c r="R31" s="94">
        <v>564461</v>
      </c>
      <c r="S31" s="94">
        <v>2676710</v>
      </c>
      <c r="T31" s="89">
        <f t="shared" si="2"/>
        <v>0.006210452473806711</v>
      </c>
      <c r="U31" s="149" t="s">
        <v>10</v>
      </c>
      <c r="V31" s="155" t="s">
        <v>116</v>
      </c>
      <c r="W31" s="157">
        <v>2660829</v>
      </c>
      <c r="X31" s="157">
        <f t="shared" si="3"/>
        <v>0</v>
      </c>
      <c r="Y31" s="147"/>
      <c r="Z31" s="15"/>
      <c r="AA31" s="18"/>
      <c r="AB31" s="39"/>
    </row>
    <row r="32" spans="1:28" s="20" customFormat="1" ht="24.75" customHeight="1">
      <c r="A32" s="95" t="s">
        <v>25</v>
      </c>
      <c r="B32" s="98" t="s">
        <v>73</v>
      </c>
      <c r="C32" s="94">
        <v>10165591</v>
      </c>
      <c r="D32" s="94">
        <v>10152231</v>
      </c>
      <c r="E32" s="94">
        <v>13360</v>
      </c>
      <c r="F32" s="94">
        <v>0</v>
      </c>
      <c r="G32" s="94"/>
      <c r="H32" s="94">
        <v>10165591</v>
      </c>
      <c r="I32" s="94">
        <v>7259968</v>
      </c>
      <c r="J32" s="94">
        <v>5455</v>
      </c>
      <c r="K32" s="94">
        <v>0</v>
      </c>
      <c r="L32" s="94"/>
      <c r="M32" s="94">
        <v>7254513</v>
      </c>
      <c r="N32" s="94"/>
      <c r="O32" s="94"/>
      <c r="P32" s="94"/>
      <c r="Q32" s="94">
        <v>0</v>
      </c>
      <c r="R32" s="94">
        <v>2905623</v>
      </c>
      <c r="S32" s="94">
        <v>10160136</v>
      </c>
      <c r="T32" s="89">
        <f t="shared" si="2"/>
        <v>0.000751380722339272</v>
      </c>
      <c r="U32" s="149" t="s">
        <v>24</v>
      </c>
      <c r="V32" s="155" t="s">
        <v>73</v>
      </c>
      <c r="W32" s="157">
        <v>10152231</v>
      </c>
      <c r="X32" s="157">
        <f t="shared" si="3"/>
        <v>0</v>
      </c>
      <c r="Y32" s="147"/>
      <c r="Z32" s="15">
        <v>0</v>
      </c>
      <c r="AA32" s="18"/>
      <c r="AB32" s="39"/>
    </row>
    <row r="33" spans="1:28" s="17" customFormat="1" ht="24.75" customHeight="1">
      <c r="A33" s="90" t="s">
        <v>12</v>
      </c>
      <c r="B33" s="97" t="s">
        <v>148</v>
      </c>
      <c r="C33" s="88">
        <f>SUM(C34:C36)</f>
        <v>8584092</v>
      </c>
      <c r="D33" s="88">
        <f aca="true" t="shared" si="6" ref="D33:S33">SUM(D34:D36)</f>
        <v>8315862</v>
      </c>
      <c r="E33" s="88">
        <f t="shared" si="6"/>
        <v>268230</v>
      </c>
      <c r="F33" s="88">
        <f t="shared" si="6"/>
        <v>0</v>
      </c>
      <c r="G33" s="88">
        <f t="shared" si="6"/>
        <v>0</v>
      </c>
      <c r="H33" s="88">
        <f t="shared" si="6"/>
        <v>8584092</v>
      </c>
      <c r="I33" s="88">
        <f t="shared" si="6"/>
        <v>4994405</v>
      </c>
      <c r="J33" s="88">
        <f t="shared" si="6"/>
        <v>94865</v>
      </c>
      <c r="K33" s="88">
        <f t="shared" si="6"/>
        <v>0</v>
      </c>
      <c r="L33" s="88">
        <f t="shared" si="6"/>
        <v>0</v>
      </c>
      <c r="M33" s="88">
        <f t="shared" si="6"/>
        <v>4899540</v>
      </c>
      <c r="N33" s="88">
        <f t="shared" si="6"/>
        <v>0</v>
      </c>
      <c r="O33" s="88">
        <f t="shared" si="6"/>
        <v>0</v>
      </c>
      <c r="P33" s="88">
        <f t="shared" si="6"/>
        <v>0</v>
      </c>
      <c r="Q33" s="88">
        <f t="shared" si="6"/>
        <v>0</v>
      </c>
      <c r="R33" s="88">
        <f t="shared" si="6"/>
        <v>3589687</v>
      </c>
      <c r="S33" s="88">
        <f t="shared" si="6"/>
        <v>8489227</v>
      </c>
      <c r="T33" s="92">
        <f t="shared" si="2"/>
        <v>0.0189942545708648</v>
      </c>
      <c r="U33" s="149" t="s">
        <v>12</v>
      </c>
      <c r="V33" s="154" t="s">
        <v>168</v>
      </c>
      <c r="W33" s="158">
        <v>8315862</v>
      </c>
      <c r="X33" s="157">
        <f t="shared" si="3"/>
        <v>0</v>
      </c>
      <c r="Y33" s="148"/>
      <c r="Z33" s="15">
        <f>+C33-F33-G33-H33</f>
        <v>0</v>
      </c>
      <c r="AA33" s="16"/>
      <c r="AB33" s="39">
        <f>C33-F33-G33-H33</f>
        <v>0</v>
      </c>
    </row>
    <row r="34" spans="1:28" s="18" customFormat="1" ht="24.75" customHeight="1">
      <c r="A34" s="95" t="s">
        <v>7</v>
      </c>
      <c r="B34" s="128" t="s">
        <v>188</v>
      </c>
      <c r="C34" s="94">
        <v>208150</v>
      </c>
      <c r="D34" s="94">
        <v>208150</v>
      </c>
      <c r="E34" s="94"/>
      <c r="F34" s="94"/>
      <c r="G34" s="94"/>
      <c r="H34" s="94">
        <v>208150</v>
      </c>
      <c r="I34" s="94">
        <v>116660</v>
      </c>
      <c r="J34" s="94"/>
      <c r="K34" s="94"/>
      <c r="L34" s="94"/>
      <c r="M34" s="94">
        <v>116660</v>
      </c>
      <c r="N34" s="94"/>
      <c r="O34" s="94"/>
      <c r="P34" s="94"/>
      <c r="Q34" s="94"/>
      <c r="R34" s="94">
        <v>91490</v>
      </c>
      <c r="S34" s="94">
        <v>208150</v>
      </c>
      <c r="T34" s="89">
        <f t="shared" si="2"/>
        <v>0</v>
      </c>
      <c r="U34" s="149" t="s">
        <v>7</v>
      </c>
      <c r="V34" s="156" t="s">
        <v>138</v>
      </c>
      <c r="W34" s="157">
        <v>208150</v>
      </c>
      <c r="X34" s="157">
        <f t="shared" si="3"/>
        <v>0</v>
      </c>
      <c r="Y34" s="147"/>
      <c r="Z34" s="28"/>
      <c r="AA34" s="29"/>
      <c r="AB34" s="43"/>
    </row>
    <row r="35" spans="1:28" s="19" customFormat="1" ht="24.75" customHeight="1">
      <c r="A35" s="95" t="s">
        <v>8</v>
      </c>
      <c r="B35" s="128" t="s">
        <v>189</v>
      </c>
      <c r="C35" s="94">
        <v>5153518</v>
      </c>
      <c r="D35" s="94">
        <v>5145418</v>
      </c>
      <c r="E35" s="94">
        <v>8100</v>
      </c>
      <c r="F35" s="94"/>
      <c r="G35" s="94"/>
      <c r="H35" s="94">
        <v>5153518</v>
      </c>
      <c r="I35" s="94">
        <v>1982900</v>
      </c>
      <c r="J35" s="94">
        <v>11800</v>
      </c>
      <c r="K35" s="94"/>
      <c r="L35" s="94"/>
      <c r="M35" s="94">
        <v>1971100</v>
      </c>
      <c r="N35" s="94"/>
      <c r="O35" s="94"/>
      <c r="P35" s="94"/>
      <c r="Q35" s="94"/>
      <c r="R35" s="94">
        <v>3170618</v>
      </c>
      <c r="S35" s="94">
        <v>5141718</v>
      </c>
      <c r="T35" s="89">
        <f t="shared" si="2"/>
        <v>0.005950880024206969</v>
      </c>
      <c r="U35" s="149" t="s">
        <v>8</v>
      </c>
      <c r="V35" s="156" t="s">
        <v>139</v>
      </c>
      <c r="W35" s="157">
        <v>5145418</v>
      </c>
      <c r="X35" s="157">
        <f t="shared" si="3"/>
        <v>0</v>
      </c>
      <c r="Y35" s="147"/>
      <c r="Z35" s="28"/>
      <c r="AA35" s="29"/>
      <c r="AB35" s="43"/>
    </row>
    <row r="36" spans="1:28" s="19" customFormat="1" ht="24.75" customHeight="1">
      <c r="A36" s="95" t="s">
        <v>9</v>
      </c>
      <c r="B36" s="128" t="s">
        <v>161</v>
      </c>
      <c r="C36" s="94">
        <v>3222424</v>
      </c>
      <c r="D36" s="94">
        <v>2962294</v>
      </c>
      <c r="E36" s="94">
        <v>260130</v>
      </c>
      <c r="F36" s="94"/>
      <c r="G36" s="94"/>
      <c r="H36" s="94">
        <v>3222424</v>
      </c>
      <c r="I36" s="94">
        <v>2894845</v>
      </c>
      <c r="J36" s="94">
        <v>83065</v>
      </c>
      <c r="K36" s="94"/>
      <c r="L36" s="94"/>
      <c r="M36" s="94">
        <v>2811780</v>
      </c>
      <c r="N36" s="94"/>
      <c r="O36" s="94"/>
      <c r="P36" s="94"/>
      <c r="Q36" s="94"/>
      <c r="R36" s="94">
        <v>327579</v>
      </c>
      <c r="S36" s="94">
        <v>3139359</v>
      </c>
      <c r="T36" s="89">
        <f t="shared" si="2"/>
        <v>0.028694109701901137</v>
      </c>
      <c r="U36" s="149" t="s">
        <v>9</v>
      </c>
      <c r="V36" s="156" t="s">
        <v>140</v>
      </c>
      <c r="W36" s="157">
        <v>2962294</v>
      </c>
      <c r="X36" s="157">
        <f t="shared" si="3"/>
        <v>0</v>
      </c>
      <c r="Y36" s="147"/>
      <c r="Z36" s="28"/>
      <c r="AA36" s="29"/>
      <c r="AB36" s="43"/>
    </row>
    <row r="37" spans="1:28" s="17" customFormat="1" ht="24.75" customHeight="1">
      <c r="A37" s="90" t="s">
        <v>56</v>
      </c>
      <c r="B37" s="97" t="s">
        <v>149</v>
      </c>
      <c r="C37" s="88">
        <f>SUM(C38:C41)</f>
        <v>5376438</v>
      </c>
      <c r="D37" s="88">
        <f aca="true" t="shared" si="7" ref="D37:S37">SUM(D38:D41)</f>
        <v>4127407</v>
      </c>
      <c r="E37" s="88">
        <f t="shared" si="7"/>
        <v>1249031</v>
      </c>
      <c r="F37" s="88">
        <f t="shared" si="7"/>
        <v>0</v>
      </c>
      <c r="G37" s="88">
        <f t="shared" si="7"/>
        <v>0</v>
      </c>
      <c r="H37" s="88">
        <f t="shared" si="7"/>
        <v>5376438</v>
      </c>
      <c r="I37" s="88">
        <f t="shared" si="7"/>
        <v>4068835</v>
      </c>
      <c r="J37" s="88">
        <f t="shared" si="7"/>
        <v>65582</v>
      </c>
      <c r="K37" s="88">
        <f t="shared" si="7"/>
        <v>0</v>
      </c>
      <c r="L37" s="88">
        <f t="shared" si="7"/>
        <v>0</v>
      </c>
      <c r="M37" s="88">
        <f t="shared" si="7"/>
        <v>3102059</v>
      </c>
      <c r="N37" s="88">
        <f t="shared" si="7"/>
        <v>0</v>
      </c>
      <c r="O37" s="88">
        <f t="shared" si="7"/>
        <v>0</v>
      </c>
      <c r="P37" s="88">
        <f t="shared" si="7"/>
        <v>0</v>
      </c>
      <c r="Q37" s="88">
        <f t="shared" si="7"/>
        <v>901194</v>
      </c>
      <c r="R37" s="88">
        <f t="shared" si="7"/>
        <v>1307603</v>
      </c>
      <c r="S37" s="88">
        <f t="shared" si="7"/>
        <v>5310856</v>
      </c>
      <c r="T37" s="92">
        <f t="shared" si="2"/>
        <v>0.016118127178909935</v>
      </c>
      <c r="U37" s="149" t="s">
        <v>56</v>
      </c>
      <c r="V37" s="154" t="s">
        <v>185</v>
      </c>
      <c r="W37" s="158">
        <v>4127407</v>
      </c>
      <c r="X37" s="157">
        <f t="shared" si="3"/>
        <v>0</v>
      </c>
      <c r="Y37" s="148"/>
      <c r="Z37" s="15">
        <f>+C37-F37-G37-H37</f>
        <v>0</v>
      </c>
      <c r="AA37" s="16"/>
      <c r="AB37" s="39">
        <f>C37-F37-G37-H37</f>
        <v>0</v>
      </c>
    </row>
    <row r="38" spans="1:28" s="18" customFormat="1" ht="24.75" customHeight="1">
      <c r="A38" s="95" t="s">
        <v>7</v>
      </c>
      <c r="B38" s="98" t="s">
        <v>162</v>
      </c>
      <c r="C38" s="94">
        <v>600</v>
      </c>
      <c r="D38" s="94">
        <v>0</v>
      </c>
      <c r="E38" s="94">
        <v>600</v>
      </c>
      <c r="F38" s="94">
        <v>0</v>
      </c>
      <c r="G38" s="94">
        <v>0</v>
      </c>
      <c r="H38" s="94">
        <v>600</v>
      </c>
      <c r="I38" s="94">
        <v>600</v>
      </c>
      <c r="J38" s="94">
        <v>600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  <c r="R38" s="94">
        <v>0</v>
      </c>
      <c r="S38" s="94">
        <v>0</v>
      </c>
      <c r="T38" s="89">
        <f t="shared" si="2"/>
        <v>1</v>
      </c>
      <c r="U38" s="149" t="s">
        <v>7</v>
      </c>
      <c r="V38" s="155" t="s">
        <v>186</v>
      </c>
      <c r="W38" s="157">
        <v>179835</v>
      </c>
      <c r="X38" s="157">
        <f t="shared" si="3"/>
        <v>-179835</v>
      </c>
      <c r="Y38" s="147"/>
      <c r="Z38" s="28"/>
      <c r="AA38" s="29"/>
      <c r="AB38" s="43"/>
    </row>
    <row r="39" spans="1:28" s="19" customFormat="1" ht="24.75" customHeight="1">
      <c r="A39" s="95" t="s">
        <v>8</v>
      </c>
      <c r="B39" s="98" t="s">
        <v>141</v>
      </c>
      <c r="C39" s="94">
        <v>2157382</v>
      </c>
      <c r="D39" s="94">
        <v>933373</v>
      </c>
      <c r="E39" s="94">
        <v>1224009</v>
      </c>
      <c r="F39" s="94">
        <v>0</v>
      </c>
      <c r="G39" s="94">
        <v>0</v>
      </c>
      <c r="H39" s="94">
        <v>2157382</v>
      </c>
      <c r="I39" s="94">
        <v>1808293</v>
      </c>
      <c r="J39" s="94">
        <v>55536</v>
      </c>
      <c r="K39" s="94">
        <v>0</v>
      </c>
      <c r="L39" s="94">
        <v>0</v>
      </c>
      <c r="M39" s="94">
        <v>1752757</v>
      </c>
      <c r="N39" s="94">
        <v>0</v>
      </c>
      <c r="O39" s="94">
        <v>0</v>
      </c>
      <c r="P39" s="94">
        <v>0</v>
      </c>
      <c r="Q39" s="94">
        <v>0</v>
      </c>
      <c r="R39" s="94">
        <v>349089</v>
      </c>
      <c r="S39" s="94">
        <v>2101846</v>
      </c>
      <c r="T39" s="89">
        <f t="shared" si="2"/>
        <v>0.030711837075075774</v>
      </c>
      <c r="U39" s="149" t="s">
        <v>8</v>
      </c>
      <c r="V39" s="155" t="s">
        <v>141</v>
      </c>
      <c r="W39" s="157">
        <v>1025373</v>
      </c>
      <c r="X39" s="157">
        <f t="shared" si="3"/>
        <v>-92000</v>
      </c>
      <c r="Y39" s="147"/>
      <c r="Z39" s="28"/>
      <c r="AA39" s="29"/>
      <c r="AB39" s="43"/>
    </row>
    <row r="40" spans="1:28" s="19" customFormat="1" ht="24.75" customHeight="1">
      <c r="A40" s="95" t="s">
        <v>9</v>
      </c>
      <c r="B40" s="98" t="s">
        <v>135</v>
      </c>
      <c r="C40" s="94">
        <v>2452689</v>
      </c>
      <c r="D40" s="94">
        <v>2430067</v>
      </c>
      <c r="E40" s="94">
        <v>22622</v>
      </c>
      <c r="F40" s="94">
        <v>0</v>
      </c>
      <c r="G40" s="94">
        <v>0</v>
      </c>
      <c r="H40" s="94">
        <v>2452689</v>
      </c>
      <c r="I40" s="94">
        <v>2007329</v>
      </c>
      <c r="J40" s="94">
        <v>4986</v>
      </c>
      <c r="K40" s="94">
        <v>0</v>
      </c>
      <c r="L40" s="94">
        <v>0</v>
      </c>
      <c r="M40" s="94">
        <v>1101149</v>
      </c>
      <c r="N40" s="94">
        <v>0</v>
      </c>
      <c r="O40" s="94">
        <v>0</v>
      </c>
      <c r="P40" s="94">
        <v>0</v>
      </c>
      <c r="Q40" s="94">
        <v>901194</v>
      </c>
      <c r="R40" s="94">
        <v>445360</v>
      </c>
      <c r="S40" s="94">
        <v>2447703</v>
      </c>
      <c r="T40" s="89">
        <f t="shared" si="2"/>
        <v>0.00248389775667068</v>
      </c>
      <c r="U40" s="149" t="s">
        <v>9</v>
      </c>
      <c r="V40" s="155" t="s">
        <v>135</v>
      </c>
      <c r="W40" s="157">
        <v>2160857</v>
      </c>
      <c r="X40" s="157">
        <f t="shared" si="3"/>
        <v>269210</v>
      </c>
      <c r="Y40" s="147"/>
      <c r="Z40" s="28"/>
      <c r="AA40" s="29"/>
      <c r="AB40" s="43"/>
    </row>
    <row r="41" spans="1:28" s="19" customFormat="1" ht="24.75" customHeight="1">
      <c r="A41" s="95" t="s">
        <v>10</v>
      </c>
      <c r="B41" s="98" t="s">
        <v>142</v>
      </c>
      <c r="C41" s="94">
        <v>765767</v>
      </c>
      <c r="D41" s="94">
        <v>763967</v>
      </c>
      <c r="E41" s="94">
        <v>1800</v>
      </c>
      <c r="F41" s="94">
        <v>0</v>
      </c>
      <c r="G41" s="94">
        <v>0</v>
      </c>
      <c r="H41" s="94">
        <v>765767</v>
      </c>
      <c r="I41" s="94">
        <v>252613</v>
      </c>
      <c r="J41" s="94">
        <v>4460</v>
      </c>
      <c r="K41" s="94">
        <v>0</v>
      </c>
      <c r="L41" s="94">
        <v>0</v>
      </c>
      <c r="M41" s="94">
        <v>248153</v>
      </c>
      <c r="N41" s="94">
        <v>0</v>
      </c>
      <c r="O41" s="94">
        <v>0</v>
      </c>
      <c r="P41" s="94">
        <v>0</v>
      </c>
      <c r="Q41" s="94">
        <v>0</v>
      </c>
      <c r="R41" s="94">
        <v>513154</v>
      </c>
      <c r="S41" s="94">
        <v>761307</v>
      </c>
      <c r="T41" s="89">
        <f t="shared" si="2"/>
        <v>0.01765546507899435</v>
      </c>
      <c r="U41" s="149" t="s">
        <v>10</v>
      </c>
      <c r="V41" s="155" t="s">
        <v>142</v>
      </c>
      <c r="W41" s="157">
        <v>761342</v>
      </c>
      <c r="X41" s="157">
        <f t="shared" si="3"/>
        <v>2625</v>
      </c>
      <c r="Y41" s="147"/>
      <c r="Z41" s="28"/>
      <c r="AA41" s="29"/>
      <c r="AB41" s="43"/>
    </row>
    <row r="42" spans="1:28" s="17" customFormat="1" ht="24.75" customHeight="1">
      <c r="A42" s="90" t="s">
        <v>57</v>
      </c>
      <c r="B42" s="97" t="s">
        <v>150</v>
      </c>
      <c r="C42" s="88">
        <f>SUM(C43:C45)</f>
        <v>7645298</v>
      </c>
      <c r="D42" s="88">
        <f aca="true" t="shared" si="8" ref="D42:S42">SUM(D43:D45)</f>
        <v>6536096</v>
      </c>
      <c r="E42" s="88">
        <f t="shared" si="8"/>
        <v>1109202</v>
      </c>
      <c r="F42" s="88">
        <f t="shared" si="8"/>
        <v>400</v>
      </c>
      <c r="G42" s="88">
        <f t="shared" si="8"/>
        <v>0</v>
      </c>
      <c r="H42" s="88">
        <f t="shared" si="8"/>
        <v>7644898</v>
      </c>
      <c r="I42" s="88">
        <f t="shared" si="8"/>
        <v>6382327</v>
      </c>
      <c r="J42" s="88">
        <f t="shared" si="8"/>
        <v>911007</v>
      </c>
      <c r="K42" s="88">
        <f t="shared" si="8"/>
        <v>137045</v>
      </c>
      <c r="L42" s="88">
        <f t="shared" si="8"/>
        <v>0</v>
      </c>
      <c r="M42" s="88">
        <f t="shared" si="8"/>
        <v>4737613</v>
      </c>
      <c r="N42" s="88">
        <f t="shared" si="8"/>
        <v>0</v>
      </c>
      <c r="O42" s="88">
        <f t="shared" si="8"/>
        <v>508026</v>
      </c>
      <c r="P42" s="88">
        <f t="shared" si="8"/>
        <v>0</v>
      </c>
      <c r="Q42" s="88">
        <f t="shared" si="8"/>
        <v>88636</v>
      </c>
      <c r="R42" s="88">
        <f t="shared" si="8"/>
        <v>1262571</v>
      </c>
      <c r="S42" s="88">
        <f t="shared" si="8"/>
        <v>6596846</v>
      </c>
      <c r="T42" s="92">
        <f t="shared" si="2"/>
        <v>0.16421157988301133</v>
      </c>
      <c r="U42" s="149" t="s">
        <v>57</v>
      </c>
      <c r="V42" s="154" t="s">
        <v>177</v>
      </c>
      <c r="W42" s="158">
        <v>6536096</v>
      </c>
      <c r="X42" s="157">
        <f t="shared" si="3"/>
        <v>0</v>
      </c>
      <c r="Y42" s="148"/>
      <c r="Z42" s="15">
        <f>+C42-F42-G42-H42</f>
        <v>0</v>
      </c>
      <c r="AA42" s="16"/>
      <c r="AB42" s="39">
        <f>C42-F42-G42-H42</f>
        <v>0</v>
      </c>
    </row>
    <row r="43" spans="1:28" s="18" customFormat="1" ht="24.75" customHeight="1">
      <c r="A43" s="95" t="s">
        <v>7</v>
      </c>
      <c r="B43" s="98" t="s">
        <v>74</v>
      </c>
      <c r="C43" s="94">
        <v>4620649</v>
      </c>
      <c r="D43" s="94">
        <v>4617749</v>
      </c>
      <c r="E43" s="94">
        <v>2900</v>
      </c>
      <c r="F43" s="94"/>
      <c r="G43" s="94"/>
      <c r="H43" s="94">
        <v>4620649</v>
      </c>
      <c r="I43" s="94">
        <v>4355625</v>
      </c>
      <c r="J43" s="94">
        <v>1550</v>
      </c>
      <c r="K43" s="94"/>
      <c r="L43" s="94"/>
      <c r="M43" s="94">
        <v>4353575</v>
      </c>
      <c r="N43" s="94"/>
      <c r="O43" s="94"/>
      <c r="P43" s="94"/>
      <c r="Q43" s="94">
        <v>500</v>
      </c>
      <c r="R43" s="94">
        <v>265024</v>
      </c>
      <c r="S43" s="94">
        <v>4619099</v>
      </c>
      <c r="T43" s="89">
        <f t="shared" si="2"/>
        <v>0.00035586167312383414</v>
      </c>
      <c r="U43" s="149" t="s">
        <v>7</v>
      </c>
      <c r="V43" s="155" t="s">
        <v>74</v>
      </c>
      <c r="W43" s="157">
        <v>4617749</v>
      </c>
      <c r="X43" s="157">
        <f t="shared" si="3"/>
        <v>0</v>
      </c>
      <c r="Y43" s="147"/>
      <c r="Z43" s="15">
        <v>0</v>
      </c>
      <c r="AB43" s="39"/>
    </row>
    <row r="44" spans="1:28" s="19" customFormat="1" ht="24.75" customHeight="1">
      <c r="A44" s="95" t="s">
        <v>8</v>
      </c>
      <c r="B44" s="98" t="s">
        <v>75</v>
      </c>
      <c r="C44" s="94">
        <v>1588619</v>
      </c>
      <c r="D44" s="94">
        <v>491374</v>
      </c>
      <c r="E44" s="94">
        <v>1097245</v>
      </c>
      <c r="F44" s="94">
        <v>0</v>
      </c>
      <c r="G44" s="94"/>
      <c r="H44" s="94">
        <v>1588619</v>
      </c>
      <c r="I44" s="94">
        <v>1434375</v>
      </c>
      <c r="J44" s="94">
        <v>900150</v>
      </c>
      <c r="K44" s="94">
        <v>137045</v>
      </c>
      <c r="L44" s="94"/>
      <c r="M44" s="94">
        <v>348280</v>
      </c>
      <c r="N44" s="94"/>
      <c r="O44" s="94"/>
      <c r="P44" s="94"/>
      <c r="Q44" s="94">
        <v>48900</v>
      </c>
      <c r="R44" s="94">
        <v>154244</v>
      </c>
      <c r="S44" s="94">
        <v>551424</v>
      </c>
      <c r="T44" s="89">
        <f t="shared" si="2"/>
        <v>0.7230989106753812</v>
      </c>
      <c r="U44" s="149" t="s">
        <v>8</v>
      </c>
      <c r="V44" s="155" t="s">
        <v>75</v>
      </c>
      <c r="W44" s="157">
        <v>491374</v>
      </c>
      <c r="X44" s="157">
        <f t="shared" si="3"/>
        <v>0</v>
      </c>
      <c r="Y44" s="147"/>
      <c r="Z44" s="15">
        <v>0</v>
      </c>
      <c r="AA44" s="18"/>
      <c r="AB44" s="39"/>
    </row>
    <row r="45" spans="1:28" s="19" customFormat="1" ht="24.75" customHeight="1">
      <c r="A45" s="95" t="s">
        <v>9</v>
      </c>
      <c r="B45" s="98" t="s">
        <v>76</v>
      </c>
      <c r="C45" s="94">
        <v>1436030</v>
      </c>
      <c r="D45" s="94">
        <v>1426973</v>
      </c>
      <c r="E45" s="94">
        <v>9057</v>
      </c>
      <c r="F45" s="94">
        <v>400</v>
      </c>
      <c r="G45" s="94"/>
      <c r="H45" s="94">
        <v>1435630</v>
      </c>
      <c r="I45" s="94">
        <v>592327</v>
      </c>
      <c r="J45" s="94">
        <v>9307</v>
      </c>
      <c r="K45" s="94"/>
      <c r="L45" s="94"/>
      <c r="M45" s="94">
        <v>35758</v>
      </c>
      <c r="N45" s="94"/>
      <c r="O45" s="94">
        <v>508026</v>
      </c>
      <c r="P45" s="94"/>
      <c r="Q45" s="94">
        <v>39236</v>
      </c>
      <c r="R45" s="94">
        <v>843303</v>
      </c>
      <c r="S45" s="94">
        <v>1426323</v>
      </c>
      <c r="T45" s="89">
        <f t="shared" si="2"/>
        <v>0.01571260469301585</v>
      </c>
      <c r="U45" s="149" t="s">
        <v>9</v>
      </c>
      <c r="V45" s="155" t="s">
        <v>76</v>
      </c>
      <c r="W45" s="157">
        <v>1426973</v>
      </c>
      <c r="X45" s="157">
        <f t="shared" si="3"/>
        <v>0</v>
      </c>
      <c r="Y45" s="147"/>
      <c r="Z45" s="15">
        <v>0</v>
      </c>
      <c r="AA45" s="18"/>
      <c r="AB45" s="39"/>
    </row>
    <row r="46" spans="1:28" s="17" customFormat="1" ht="24.75" customHeight="1">
      <c r="A46" s="90" t="s">
        <v>58</v>
      </c>
      <c r="B46" s="97" t="s">
        <v>151</v>
      </c>
      <c r="C46" s="88">
        <f>SUM(C47:C54)</f>
        <v>172012447</v>
      </c>
      <c r="D46" s="88">
        <f aca="true" t="shared" si="9" ref="D46:S46">SUM(D47:D54)</f>
        <v>108520603</v>
      </c>
      <c r="E46" s="88">
        <f t="shared" si="9"/>
        <v>63491844</v>
      </c>
      <c r="F46" s="88">
        <f t="shared" si="9"/>
        <v>863041</v>
      </c>
      <c r="G46" s="88">
        <f t="shared" si="9"/>
        <v>0</v>
      </c>
      <c r="H46" s="88">
        <f t="shared" si="9"/>
        <v>171149406</v>
      </c>
      <c r="I46" s="88">
        <f t="shared" si="9"/>
        <v>135894529</v>
      </c>
      <c r="J46" s="88">
        <f t="shared" si="9"/>
        <v>2517233</v>
      </c>
      <c r="K46" s="88">
        <f t="shared" si="9"/>
        <v>228138</v>
      </c>
      <c r="L46" s="88">
        <f t="shared" si="9"/>
        <v>22824</v>
      </c>
      <c r="M46" s="88">
        <f t="shared" si="9"/>
        <v>125231567</v>
      </c>
      <c r="N46" s="88">
        <f t="shared" si="9"/>
        <v>0</v>
      </c>
      <c r="O46" s="88">
        <f t="shared" si="9"/>
        <v>7849758</v>
      </c>
      <c r="P46" s="88">
        <f t="shared" si="9"/>
        <v>0</v>
      </c>
      <c r="Q46" s="88">
        <f t="shared" si="9"/>
        <v>45009</v>
      </c>
      <c r="R46" s="88">
        <f t="shared" si="9"/>
        <v>35254877</v>
      </c>
      <c r="S46" s="88">
        <f t="shared" si="9"/>
        <v>168381211</v>
      </c>
      <c r="T46" s="92">
        <f t="shared" si="2"/>
        <v>0.02037017251812985</v>
      </c>
      <c r="U46" s="149" t="s">
        <v>58</v>
      </c>
      <c r="V46" s="154" t="s">
        <v>178</v>
      </c>
      <c r="W46" s="158">
        <v>108520603</v>
      </c>
      <c r="X46" s="157">
        <f t="shared" si="3"/>
        <v>0</v>
      </c>
      <c r="Y46" s="148"/>
      <c r="Z46" s="15">
        <f>+C46-F46-G46-H46</f>
        <v>0</v>
      </c>
      <c r="AA46" s="16"/>
      <c r="AB46" s="39">
        <f>C46-F46-G46-H46</f>
        <v>0</v>
      </c>
    </row>
    <row r="47" spans="1:28" s="18" customFormat="1" ht="24.75" customHeight="1">
      <c r="A47" s="95" t="s">
        <v>7</v>
      </c>
      <c r="B47" s="98" t="s">
        <v>77</v>
      </c>
      <c r="C47" s="94">
        <v>1473982</v>
      </c>
      <c r="D47" s="94">
        <v>1413512</v>
      </c>
      <c r="E47" s="94">
        <v>60470</v>
      </c>
      <c r="F47" s="94">
        <v>0</v>
      </c>
      <c r="G47" s="94">
        <v>0</v>
      </c>
      <c r="H47" s="94">
        <v>1473982</v>
      </c>
      <c r="I47" s="94">
        <v>67970</v>
      </c>
      <c r="J47" s="94">
        <v>26820</v>
      </c>
      <c r="K47" s="94">
        <v>0</v>
      </c>
      <c r="L47" s="94">
        <v>0</v>
      </c>
      <c r="M47" s="94">
        <v>41150</v>
      </c>
      <c r="N47" s="94">
        <v>0</v>
      </c>
      <c r="O47" s="94">
        <v>0</v>
      </c>
      <c r="P47" s="94">
        <v>0</v>
      </c>
      <c r="Q47" s="94">
        <v>0</v>
      </c>
      <c r="R47" s="94">
        <v>1406012</v>
      </c>
      <c r="S47" s="94">
        <v>1447162</v>
      </c>
      <c r="T47" s="89">
        <f t="shared" si="2"/>
        <v>0.39458584669707225</v>
      </c>
      <c r="U47" s="149" t="s">
        <v>7</v>
      </c>
      <c r="V47" s="155" t="s">
        <v>77</v>
      </c>
      <c r="W47" s="157">
        <v>1413512</v>
      </c>
      <c r="X47" s="157">
        <f t="shared" si="3"/>
        <v>0</v>
      </c>
      <c r="Y47" s="147"/>
      <c r="Z47" s="44"/>
      <c r="AA47" s="45"/>
      <c r="AB47" s="46"/>
    </row>
    <row r="48" spans="1:28" s="31" customFormat="1" ht="24.75" customHeight="1">
      <c r="A48" s="95" t="s">
        <v>8</v>
      </c>
      <c r="B48" s="98" t="s">
        <v>78</v>
      </c>
      <c r="C48" s="94">
        <v>15344838</v>
      </c>
      <c r="D48" s="94">
        <v>15216180</v>
      </c>
      <c r="E48" s="94">
        <v>128658</v>
      </c>
      <c r="F48" s="94">
        <v>0</v>
      </c>
      <c r="G48" s="94">
        <v>0</v>
      </c>
      <c r="H48" s="94">
        <v>15344838</v>
      </c>
      <c r="I48" s="94">
        <v>11403218</v>
      </c>
      <c r="J48" s="94">
        <v>132364</v>
      </c>
      <c r="K48" s="94">
        <v>18000</v>
      </c>
      <c r="L48" s="94">
        <v>12872</v>
      </c>
      <c r="M48" s="94">
        <v>5447658</v>
      </c>
      <c r="N48" s="94">
        <v>0</v>
      </c>
      <c r="O48" s="94">
        <v>5792324</v>
      </c>
      <c r="P48" s="94">
        <v>0</v>
      </c>
      <c r="Q48" s="94">
        <v>0</v>
      </c>
      <c r="R48" s="94">
        <v>3941620</v>
      </c>
      <c r="S48" s="94">
        <v>15181602</v>
      </c>
      <c r="T48" s="89">
        <f t="shared" si="2"/>
        <v>0.014314906546555543</v>
      </c>
      <c r="U48" s="149" t="s">
        <v>8</v>
      </c>
      <c r="V48" s="155" t="s">
        <v>78</v>
      </c>
      <c r="W48" s="157">
        <v>16925099</v>
      </c>
      <c r="X48" s="157">
        <f t="shared" si="3"/>
        <v>-1708919</v>
      </c>
      <c r="Y48" s="147"/>
      <c r="Z48" s="48"/>
      <c r="AA48" s="47"/>
      <c r="AB48" s="46"/>
    </row>
    <row r="49" spans="1:28" s="19" customFormat="1" ht="24.75" customHeight="1">
      <c r="A49" s="95" t="s">
        <v>9</v>
      </c>
      <c r="B49" s="98" t="s">
        <v>79</v>
      </c>
      <c r="C49" s="94">
        <v>9100828</v>
      </c>
      <c r="D49" s="94">
        <v>8835113</v>
      </c>
      <c r="E49" s="94">
        <v>265715</v>
      </c>
      <c r="F49" s="94">
        <v>0</v>
      </c>
      <c r="G49" s="94">
        <v>0</v>
      </c>
      <c r="H49" s="94">
        <v>9100828</v>
      </c>
      <c r="I49" s="94">
        <v>8664446</v>
      </c>
      <c r="J49" s="94">
        <v>173194</v>
      </c>
      <c r="K49" s="94">
        <v>0</v>
      </c>
      <c r="L49" s="94">
        <v>0</v>
      </c>
      <c r="M49" s="94">
        <v>8490152</v>
      </c>
      <c r="N49" s="94">
        <v>0</v>
      </c>
      <c r="O49" s="94">
        <v>0</v>
      </c>
      <c r="P49" s="94">
        <v>0</v>
      </c>
      <c r="Q49" s="94">
        <v>1100</v>
      </c>
      <c r="R49" s="94">
        <v>436382</v>
      </c>
      <c r="S49" s="94">
        <v>8927634</v>
      </c>
      <c r="T49" s="89">
        <f t="shared" si="2"/>
        <v>0.01998904488527022</v>
      </c>
      <c r="U49" s="149" t="s">
        <v>9</v>
      </c>
      <c r="V49" s="155" t="s">
        <v>79</v>
      </c>
      <c r="W49" s="157">
        <v>6978328</v>
      </c>
      <c r="X49" s="157">
        <f t="shared" si="3"/>
        <v>1856785</v>
      </c>
      <c r="Y49" s="147"/>
      <c r="Z49" s="44"/>
      <c r="AA49" s="45"/>
      <c r="AB49" s="46"/>
    </row>
    <row r="50" spans="1:28" s="19" customFormat="1" ht="24.75" customHeight="1">
      <c r="A50" s="95" t="s">
        <v>10</v>
      </c>
      <c r="B50" s="98" t="s">
        <v>82</v>
      </c>
      <c r="C50" s="94">
        <v>30508335</v>
      </c>
      <c r="D50" s="94">
        <v>29731055</v>
      </c>
      <c r="E50" s="94">
        <v>777280</v>
      </c>
      <c r="F50" s="94">
        <v>0</v>
      </c>
      <c r="G50" s="94">
        <v>0</v>
      </c>
      <c r="H50" s="94">
        <v>30508335</v>
      </c>
      <c r="I50" s="94">
        <v>14207687</v>
      </c>
      <c r="J50" s="94">
        <v>141929</v>
      </c>
      <c r="K50" s="94">
        <v>0</v>
      </c>
      <c r="L50" s="94">
        <v>0</v>
      </c>
      <c r="M50" s="94">
        <v>11997424</v>
      </c>
      <c r="N50" s="94">
        <v>0</v>
      </c>
      <c r="O50" s="94">
        <v>2057434</v>
      </c>
      <c r="P50" s="94">
        <v>0</v>
      </c>
      <c r="Q50" s="94">
        <v>10900</v>
      </c>
      <c r="R50" s="94">
        <v>16300648</v>
      </c>
      <c r="S50" s="94">
        <v>30366406</v>
      </c>
      <c r="T50" s="89">
        <f t="shared" si="2"/>
        <v>0.0099895922538271</v>
      </c>
      <c r="U50" s="149" t="s">
        <v>10</v>
      </c>
      <c r="V50" s="155" t="s">
        <v>82</v>
      </c>
      <c r="W50" s="157">
        <v>35170910</v>
      </c>
      <c r="X50" s="157">
        <f t="shared" si="3"/>
        <v>-5439855</v>
      </c>
      <c r="Y50" s="147"/>
      <c r="Z50" s="44"/>
      <c r="AA50" s="45"/>
      <c r="AB50" s="46"/>
    </row>
    <row r="51" spans="1:28" s="20" customFormat="1" ht="24.75" customHeight="1">
      <c r="A51" s="95" t="s">
        <v>24</v>
      </c>
      <c r="B51" s="98" t="s">
        <v>80</v>
      </c>
      <c r="C51" s="94">
        <v>73631036</v>
      </c>
      <c r="D51" s="94">
        <v>11881184</v>
      </c>
      <c r="E51" s="94">
        <v>61749852</v>
      </c>
      <c r="F51" s="94">
        <v>849999</v>
      </c>
      <c r="G51" s="94">
        <v>0</v>
      </c>
      <c r="H51" s="94">
        <v>72781037</v>
      </c>
      <c r="I51" s="94">
        <v>69710390</v>
      </c>
      <c r="J51" s="94">
        <v>1730108</v>
      </c>
      <c r="K51" s="94">
        <v>0</v>
      </c>
      <c r="L51" s="94">
        <v>0</v>
      </c>
      <c r="M51" s="94">
        <v>67947873</v>
      </c>
      <c r="N51" s="94">
        <v>0</v>
      </c>
      <c r="O51" s="94">
        <v>0</v>
      </c>
      <c r="P51" s="94">
        <v>0</v>
      </c>
      <c r="Q51" s="94">
        <v>32409</v>
      </c>
      <c r="R51" s="94">
        <v>3070647</v>
      </c>
      <c r="S51" s="94">
        <v>71050929</v>
      </c>
      <c r="T51" s="89">
        <f t="shared" si="2"/>
        <v>0.024818509837629656</v>
      </c>
      <c r="U51" s="149" t="s">
        <v>24</v>
      </c>
      <c r="V51" s="155" t="s">
        <v>80</v>
      </c>
      <c r="W51" s="157">
        <v>13965321</v>
      </c>
      <c r="X51" s="157">
        <f t="shared" si="3"/>
        <v>-2084137</v>
      </c>
      <c r="Y51" s="147"/>
      <c r="Z51" s="44"/>
      <c r="AA51" s="45"/>
      <c r="AB51" s="46"/>
    </row>
    <row r="52" spans="1:28" s="32" customFormat="1" ht="24.75" customHeight="1">
      <c r="A52" s="95" t="s">
        <v>25</v>
      </c>
      <c r="B52" s="98" t="s">
        <v>81</v>
      </c>
      <c r="C52" s="94">
        <v>15257157</v>
      </c>
      <c r="D52" s="94">
        <v>15024305</v>
      </c>
      <c r="E52" s="94">
        <v>232852</v>
      </c>
      <c r="F52" s="94">
        <v>13042</v>
      </c>
      <c r="G52" s="94">
        <v>0</v>
      </c>
      <c r="H52" s="94">
        <v>15244115</v>
      </c>
      <c r="I52" s="94">
        <v>11257622</v>
      </c>
      <c r="J52" s="94">
        <v>135593</v>
      </c>
      <c r="K52" s="94">
        <v>0</v>
      </c>
      <c r="L52" s="94">
        <v>6242</v>
      </c>
      <c r="M52" s="94">
        <v>11115787</v>
      </c>
      <c r="N52" s="94">
        <v>0</v>
      </c>
      <c r="O52" s="94">
        <v>0</v>
      </c>
      <c r="P52" s="94">
        <v>0</v>
      </c>
      <c r="Q52" s="94">
        <v>0</v>
      </c>
      <c r="R52" s="94">
        <v>3986493</v>
      </c>
      <c r="S52" s="94">
        <v>15102280</v>
      </c>
      <c r="T52" s="89">
        <f t="shared" si="2"/>
        <v>0.012599019579801134</v>
      </c>
      <c r="U52" s="149" t="s">
        <v>25</v>
      </c>
      <c r="V52" s="155" t="s">
        <v>81</v>
      </c>
      <c r="W52" s="157">
        <v>10678971</v>
      </c>
      <c r="X52" s="157">
        <f t="shared" si="3"/>
        <v>4345334</v>
      </c>
      <c r="Y52" s="147"/>
      <c r="Z52" s="48"/>
      <c r="AA52" s="47"/>
      <c r="AB52" s="46"/>
    </row>
    <row r="53" spans="1:28" s="21" customFormat="1" ht="24.75" customHeight="1">
      <c r="A53" s="95" t="s">
        <v>26</v>
      </c>
      <c r="B53" s="98" t="s">
        <v>83</v>
      </c>
      <c r="C53" s="94">
        <v>15025188</v>
      </c>
      <c r="D53" s="94">
        <v>14847629</v>
      </c>
      <c r="E53" s="94">
        <v>177559</v>
      </c>
      <c r="F53" s="94">
        <v>0</v>
      </c>
      <c r="G53" s="94">
        <v>0</v>
      </c>
      <c r="H53" s="94">
        <v>15025188</v>
      </c>
      <c r="I53" s="94">
        <v>13053442</v>
      </c>
      <c r="J53" s="94">
        <v>131088</v>
      </c>
      <c r="K53" s="94">
        <v>200138</v>
      </c>
      <c r="L53" s="94">
        <v>0</v>
      </c>
      <c r="M53" s="94">
        <v>12721616</v>
      </c>
      <c r="N53" s="94">
        <v>0</v>
      </c>
      <c r="O53" s="94">
        <v>0</v>
      </c>
      <c r="P53" s="94">
        <v>0</v>
      </c>
      <c r="Q53" s="94">
        <v>600</v>
      </c>
      <c r="R53" s="94">
        <v>1971746</v>
      </c>
      <c r="S53" s="94">
        <v>14693962</v>
      </c>
      <c r="T53" s="89">
        <f t="shared" si="2"/>
        <v>0.02537461000707706</v>
      </c>
      <c r="U53" s="149" t="s">
        <v>26</v>
      </c>
      <c r="V53" s="155" t="s">
        <v>83</v>
      </c>
      <c r="W53" s="157">
        <v>11816837</v>
      </c>
      <c r="X53" s="157">
        <f t="shared" si="3"/>
        <v>3030792</v>
      </c>
      <c r="Y53" s="147"/>
      <c r="Z53" s="44"/>
      <c r="AA53" s="45"/>
      <c r="AB53" s="46"/>
    </row>
    <row r="54" spans="1:28" s="53" customFormat="1" ht="24.75" customHeight="1">
      <c r="A54" s="95" t="s">
        <v>27</v>
      </c>
      <c r="B54" s="98" t="s">
        <v>107</v>
      </c>
      <c r="C54" s="94">
        <v>11671083</v>
      </c>
      <c r="D54" s="94">
        <v>11571625</v>
      </c>
      <c r="E54" s="94">
        <v>99458</v>
      </c>
      <c r="F54" s="94">
        <v>0</v>
      </c>
      <c r="G54" s="94">
        <v>0</v>
      </c>
      <c r="H54" s="94">
        <v>11671083</v>
      </c>
      <c r="I54" s="94">
        <v>7529754</v>
      </c>
      <c r="J54" s="94">
        <v>46137</v>
      </c>
      <c r="K54" s="94">
        <v>10000</v>
      </c>
      <c r="L54" s="94">
        <v>3710</v>
      </c>
      <c r="M54" s="94">
        <v>7469907</v>
      </c>
      <c r="N54" s="94">
        <v>0</v>
      </c>
      <c r="O54" s="94">
        <v>0</v>
      </c>
      <c r="P54" s="94">
        <v>0</v>
      </c>
      <c r="Q54" s="94">
        <v>0</v>
      </c>
      <c r="R54" s="94">
        <v>4141329</v>
      </c>
      <c r="S54" s="94">
        <v>11611236</v>
      </c>
      <c r="T54" s="89">
        <f t="shared" si="2"/>
        <v>0.007948068422952464</v>
      </c>
      <c r="U54" s="149" t="s">
        <v>27</v>
      </c>
      <c r="V54" s="155" t="s">
        <v>107</v>
      </c>
      <c r="W54" s="157">
        <v>11571625</v>
      </c>
      <c r="X54" s="157">
        <f t="shared" si="3"/>
        <v>0</v>
      </c>
      <c r="Y54" s="147"/>
      <c r="Z54" s="50"/>
      <c r="AA54" s="51"/>
      <c r="AB54" s="52"/>
    </row>
    <row r="55" spans="1:28" s="17" customFormat="1" ht="24.75" customHeight="1">
      <c r="A55" s="90" t="s">
        <v>59</v>
      </c>
      <c r="B55" s="97" t="s">
        <v>152</v>
      </c>
      <c r="C55" s="88">
        <f>SUM(C56:C59)</f>
        <v>15464423.715</v>
      </c>
      <c r="D55" s="88">
        <f aca="true" t="shared" si="10" ref="D55:S55">SUM(D56:D59)</f>
        <v>14729854.715</v>
      </c>
      <c r="E55" s="88">
        <f t="shared" si="10"/>
        <v>734569</v>
      </c>
      <c r="F55" s="88">
        <f t="shared" si="10"/>
        <v>200</v>
      </c>
      <c r="G55" s="88">
        <f t="shared" si="10"/>
        <v>0</v>
      </c>
      <c r="H55" s="88">
        <f t="shared" si="10"/>
        <v>15464223.715</v>
      </c>
      <c r="I55" s="88">
        <f t="shared" si="10"/>
        <v>8373001.045</v>
      </c>
      <c r="J55" s="88">
        <f t="shared" si="10"/>
        <v>702950</v>
      </c>
      <c r="K55" s="88">
        <f t="shared" si="10"/>
        <v>0</v>
      </c>
      <c r="L55" s="88">
        <f t="shared" si="10"/>
        <v>0</v>
      </c>
      <c r="M55" s="88">
        <f t="shared" si="10"/>
        <v>7670051.045</v>
      </c>
      <c r="N55" s="88">
        <f t="shared" si="10"/>
        <v>0</v>
      </c>
      <c r="O55" s="88">
        <f t="shared" si="10"/>
        <v>0</v>
      </c>
      <c r="P55" s="88">
        <f t="shared" si="10"/>
        <v>0</v>
      </c>
      <c r="Q55" s="88">
        <f t="shared" si="10"/>
        <v>0</v>
      </c>
      <c r="R55" s="88">
        <f t="shared" si="10"/>
        <v>7091222.67</v>
      </c>
      <c r="S55" s="88">
        <f t="shared" si="10"/>
        <v>14761273.715</v>
      </c>
      <c r="T55" s="92">
        <f t="shared" si="2"/>
        <v>0.08395436668669376</v>
      </c>
      <c r="U55" s="149" t="s">
        <v>59</v>
      </c>
      <c r="V55" s="154" t="s">
        <v>179</v>
      </c>
      <c r="W55" s="158">
        <v>14729855</v>
      </c>
      <c r="X55" s="157">
        <f t="shared" si="3"/>
        <v>-0.2850000001490116</v>
      </c>
      <c r="Y55" s="148"/>
      <c r="Z55" s="44"/>
      <c r="AA55" s="49"/>
      <c r="AB55" s="46"/>
    </row>
    <row r="56" spans="1:28" s="18" customFormat="1" ht="24.75" customHeight="1">
      <c r="A56" s="95" t="s">
        <v>7</v>
      </c>
      <c r="B56" s="98" t="s">
        <v>143</v>
      </c>
      <c r="C56" s="94">
        <v>230089</v>
      </c>
      <c r="D56" s="94">
        <v>215189</v>
      </c>
      <c r="E56" s="94">
        <v>14900</v>
      </c>
      <c r="F56" s="94">
        <v>0</v>
      </c>
      <c r="G56" s="94">
        <v>0</v>
      </c>
      <c r="H56" s="94">
        <v>230089</v>
      </c>
      <c r="I56" s="94">
        <v>119489</v>
      </c>
      <c r="J56" s="94">
        <v>10370</v>
      </c>
      <c r="K56" s="94">
        <v>0</v>
      </c>
      <c r="L56" s="94">
        <v>0</v>
      </c>
      <c r="M56" s="94">
        <v>109119</v>
      </c>
      <c r="N56" s="94">
        <v>0</v>
      </c>
      <c r="O56" s="94">
        <v>0</v>
      </c>
      <c r="P56" s="94">
        <v>0</v>
      </c>
      <c r="Q56" s="94">
        <v>0</v>
      </c>
      <c r="R56" s="94">
        <v>110600</v>
      </c>
      <c r="S56" s="94">
        <v>219719</v>
      </c>
      <c r="T56" s="89">
        <f t="shared" si="2"/>
        <v>0.08678623136857785</v>
      </c>
      <c r="U56" s="149" t="s">
        <v>7</v>
      </c>
      <c r="V56" s="155" t="s">
        <v>143</v>
      </c>
      <c r="W56" s="157">
        <v>215189</v>
      </c>
      <c r="X56" s="157">
        <f t="shared" si="3"/>
        <v>0</v>
      </c>
      <c r="Y56" s="147"/>
      <c r="Z56" s="28"/>
      <c r="AA56" s="29"/>
      <c r="AB56" s="43"/>
    </row>
    <row r="57" spans="1:28" s="19" customFormat="1" ht="24.75" customHeight="1">
      <c r="A57" s="95" t="s">
        <v>8</v>
      </c>
      <c r="B57" s="98" t="s">
        <v>136</v>
      </c>
      <c r="C57" s="94">
        <v>2968623</v>
      </c>
      <c r="D57" s="94">
        <v>2439123</v>
      </c>
      <c r="E57" s="94">
        <v>529500</v>
      </c>
      <c r="F57" s="94">
        <v>0</v>
      </c>
      <c r="G57" s="94">
        <v>0</v>
      </c>
      <c r="H57" s="94">
        <v>2968623</v>
      </c>
      <c r="I57" s="94">
        <v>1328250</v>
      </c>
      <c r="J57" s="94">
        <v>549776</v>
      </c>
      <c r="K57" s="94">
        <v>0</v>
      </c>
      <c r="L57" s="94">
        <v>0</v>
      </c>
      <c r="M57" s="94">
        <v>778474</v>
      </c>
      <c r="N57" s="94">
        <v>0</v>
      </c>
      <c r="O57" s="94">
        <v>0</v>
      </c>
      <c r="P57" s="94">
        <v>0</v>
      </c>
      <c r="Q57" s="94">
        <v>0</v>
      </c>
      <c r="R57" s="94">
        <v>1640373</v>
      </c>
      <c r="S57" s="94">
        <v>2418847</v>
      </c>
      <c r="T57" s="89">
        <f t="shared" si="2"/>
        <v>0.4139100319969885</v>
      </c>
      <c r="U57" s="149" t="s">
        <v>8</v>
      </c>
      <c r="V57" s="155" t="s">
        <v>136</v>
      </c>
      <c r="W57" s="157">
        <v>2439123</v>
      </c>
      <c r="X57" s="157">
        <f t="shared" si="3"/>
        <v>0</v>
      </c>
      <c r="Y57" s="147"/>
      <c r="Z57" s="28"/>
      <c r="AA57" s="29"/>
      <c r="AB57" s="43"/>
    </row>
    <row r="58" spans="1:28" s="19" customFormat="1" ht="24.75" customHeight="1">
      <c r="A58" s="95" t="s">
        <v>9</v>
      </c>
      <c r="B58" s="98" t="s">
        <v>144</v>
      </c>
      <c r="C58" s="94">
        <v>4994272</v>
      </c>
      <c r="D58" s="94">
        <v>4859254</v>
      </c>
      <c r="E58" s="94">
        <v>135018</v>
      </c>
      <c r="F58" s="94">
        <v>200</v>
      </c>
      <c r="G58" s="94">
        <v>0</v>
      </c>
      <c r="H58" s="94">
        <v>4994072</v>
      </c>
      <c r="I58" s="94">
        <v>4655758</v>
      </c>
      <c r="J58" s="94">
        <v>119103</v>
      </c>
      <c r="K58" s="94">
        <v>0</v>
      </c>
      <c r="L58" s="94">
        <v>0</v>
      </c>
      <c r="M58" s="94">
        <v>4536655</v>
      </c>
      <c r="N58" s="94">
        <v>0</v>
      </c>
      <c r="O58" s="94">
        <v>0</v>
      </c>
      <c r="P58" s="94">
        <v>0</v>
      </c>
      <c r="Q58" s="94">
        <v>0</v>
      </c>
      <c r="R58" s="94">
        <v>338314</v>
      </c>
      <c r="S58" s="94">
        <v>4874969</v>
      </c>
      <c r="T58" s="89">
        <f t="shared" si="2"/>
        <v>0.025581870879027645</v>
      </c>
      <c r="U58" s="149" t="s">
        <v>9</v>
      </c>
      <c r="V58" s="155" t="s">
        <v>144</v>
      </c>
      <c r="W58" s="157">
        <v>4859254</v>
      </c>
      <c r="X58" s="157">
        <f t="shared" si="3"/>
        <v>0</v>
      </c>
      <c r="Y58" s="147"/>
      <c r="Z58" s="28"/>
      <c r="AA58" s="29"/>
      <c r="AB58" s="43"/>
    </row>
    <row r="59" spans="1:28" s="19" customFormat="1" ht="24.75" customHeight="1">
      <c r="A59" s="95" t="s">
        <v>10</v>
      </c>
      <c r="B59" s="98" t="s">
        <v>137</v>
      </c>
      <c r="C59" s="94">
        <v>7271439.715</v>
      </c>
      <c r="D59" s="94">
        <v>7216288.715</v>
      </c>
      <c r="E59" s="94">
        <v>55151</v>
      </c>
      <c r="F59" s="94">
        <v>0</v>
      </c>
      <c r="G59" s="94">
        <v>0</v>
      </c>
      <c r="H59" s="94">
        <v>7271439.715</v>
      </c>
      <c r="I59" s="94">
        <v>2269504.045</v>
      </c>
      <c r="J59" s="94">
        <v>23701</v>
      </c>
      <c r="K59" s="94">
        <v>0</v>
      </c>
      <c r="L59" s="94">
        <v>0</v>
      </c>
      <c r="M59" s="94">
        <v>2245803.045</v>
      </c>
      <c r="N59" s="94">
        <v>0</v>
      </c>
      <c r="O59" s="94">
        <v>0</v>
      </c>
      <c r="P59" s="94">
        <v>0</v>
      </c>
      <c r="Q59" s="94">
        <v>0</v>
      </c>
      <c r="R59" s="94">
        <v>5001935.67</v>
      </c>
      <c r="S59" s="94">
        <v>7247738.715</v>
      </c>
      <c r="T59" s="89">
        <f t="shared" si="2"/>
        <v>0.010443250829279752</v>
      </c>
      <c r="U59" s="149" t="s">
        <v>10</v>
      </c>
      <c r="V59" s="155" t="s">
        <v>137</v>
      </c>
      <c r="W59" s="157">
        <v>7216289</v>
      </c>
      <c r="X59" s="157">
        <f t="shared" si="3"/>
        <v>-0.2850000001490116</v>
      </c>
      <c r="Y59" s="147"/>
      <c r="Z59" s="28"/>
      <c r="AA59" s="29"/>
      <c r="AB59" s="43"/>
    </row>
    <row r="60" spans="1:28" s="17" customFormat="1" ht="24.75" customHeight="1">
      <c r="A60" s="90" t="s">
        <v>60</v>
      </c>
      <c r="B60" s="97" t="s">
        <v>153</v>
      </c>
      <c r="C60" s="88">
        <f>SUM(C61:C64)</f>
        <v>9456982</v>
      </c>
      <c r="D60" s="88">
        <f aca="true" t="shared" si="11" ref="D60:S60">SUM(D61:D64)</f>
        <v>8256838</v>
      </c>
      <c r="E60" s="88">
        <f t="shared" si="11"/>
        <v>1200144</v>
      </c>
      <c r="F60" s="88">
        <f t="shared" si="11"/>
        <v>0</v>
      </c>
      <c r="G60" s="88">
        <f t="shared" si="11"/>
        <v>0</v>
      </c>
      <c r="H60" s="88">
        <f t="shared" si="11"/>
        <v>9456982</v>
      </c>
      <c r="I60" s="88">
        <f t="shared" si="11"/>
        <v>7453729</v>
      </c>
      <c r="J60" s="88">
        <f t="shared" si="11"/>
        <v>70496</v>
      </c>
      <c r="K60" s="88">
        <f t="shared" si="11"/>
        <v>0</v>
      </c>
      <c r="L60" s="88">
        <f t="shared" si="11"/>
        <v>0</v>
      </c>
      <c r="M60" s="88">
        <f t="shared" si="11"/>
        <v>7383233</v>
      </c>
      <c r="N60" s="88">
        <f t="shared" si="11"/>
        <v>0</v>
      </c>
      <c r="O60" s="88">
        <f t="shared" si="11"/>
        <v>0</v>
      </c>
      <c r="P60" s="88">
        <f t="shared" si="11"/>
        <v>0</v>
      </c>
      <c r="Q60" s="88">
        <f t="shared" si="11"/>
        <v>0</v>
      </c>
      <c r="R60" s="88">
        <f t="shared" si="11"/>
        <v>2003253</v>
      </c>
      <c r="S60" s="88">
        <f t="shared" si="11"/>
        <v>9386486</v>
      </c>
      <c r="T60" s="92">
        <f t="shared" si="2"/>
        <v>0.009457816349373581</v>
      </c>
      <c r="U60" s="149" t="s">
        <v>60</v>
      </c>
      <c r="V60" s="154" t="s">
        <v>180</v>
      </c>
      <c r="W60" s="158">
        <v>8256838</v>
      </c>
      <c r="X60" s="157">
        <f t="shared" si="3"/>
        <v>0</v>
      </c>
      <c r="Y60" s="148"/>
      <c r="Z60" s="15">
        <f>+C60-F60-G60-H60</f>
        <v>0</v>
      </c>
      <c r="AA60" s="16"/>
      <c r="AB60" s="39">
        <f>C60-F60-G60-H60</f>
        <v>0</v>
      </c>
    </row>
    <row r="61" spans="1:28" s="18" customFormat="1" ht="24.75" customHeight="1">
      <c r="A61" s="95" t="s">
        <v>7</v>
      </c>
      <c r="B61" s="98" t="s">
        <v>84</v>
      </c>
      <c r="C61" s="94">
        <v>317865</v>
      </c>
      <c r="D61" s="94">
        <v>236865</v>
      </c>
      <c r="E61" s="94">
        <v>81000</v>
      </c>
      <c r="F61" s="94"/>
      <c r="G61" s="94"/>
      <c r="H61" s="94">
        <v>317865</v>
      </c>
      <c r="I61" s="94">
        <v>243800</v>
      </c>
      <c r="J61" s="94">
        <v>150</v>
      </c>
      <c r="K61" s="94"/>
      <c r="L61" s="94"/>
      <c r="M61" s="94">
        <v>243650</v>
      </c>
      <c r="N61" s="94"/>
      <c r="O61" s="94"/>
      <c r="P61" s="94"/>
      <c r="Q61" s="94"/>
      <c r="R61" s="94">
        <v>74065</v>
      </c>
      <c r="S61" s="94">
        <v>317715</v>
      </c>
      <c r="T61" s="89">
        <f t="shared" si="2"/>
        <v>0.0006152584085315833</v>
      </c>
      <c r="U61" s="149" t="s">
        <v>7</v>
      </c>
      <c r="V61" s="155" t="s">
        <v>84</v>
      </c>
      <c r="W61" s="157">
        <v>236865</v>
      </c>
      <c r="X61" s="157">
        <f t="shared" si="3"/>
        <v>0</v>
      </c>
      <c r="Y61" s="147"/>
      <c r="Z61" s="15">
        <v>0</v>
      </c>
      <c r="AB61" s="39"/>
    </row>
    <row r="62" spans="1:28" s="19" customFormat="1" ht="24.75" customHeight="1">
      <c r="A62" s="95" t="s">
        <v>8</v>
      </c>
      <c r="B62" s="98" t="s">
        <v>85</v>
      </c>
      <c r="C62" s="94">
        <v>5060799</v>
      </c>
      <c r="D62" s="94">
        <v>5025293</v>
      </c>
      <c r="E62" s="94">
        <v>35506</v>
      </c>
      <c r="F62" s="94"/>
      <c r="G62" s="94"/>
      <c r="H62" s="94">
        <v>5060799</v>
      </c>
      <c r="I62" s="94">
        <v>3538267</v>
      </c>
      <c r="J62" s="94">
        <v>26705</v>
      </c>
      <c r="K62" s="94"/>
      <c r="L62" s="94"/>
      <c r="M62" s="94">
        <v>3511562</v>
      </c>
      <c r="N62" s="94"/>
      <c r="O62" s="94"/>
      <c r="P62" s="94"/>
      <c r="Q62" s="94"/>
      <c r="R62" s="94">
        <v>1522532</v>
      </c>
      <c r="S62" s="94">
        <v>5034094</v>
      </c>
      <c r="T62" s="89">
        <f t="shared" si="2"/>
        <v>0.007547480164724708</v>
      </c>
      <c r="U62" s="149" t="s">
        <v>8</v>
      </c>
      <c r="V62" s="155" t="s">
        <v>85</v>
      </c>
      <c r="W62" s="157">
        <v>5025293</v>
      </c>
      <c r="X62" s="157">
        <f t="shared" si="3"/>
        <v>0</v>
      </c>
      <c r="Y62" s="147"/>
      <c r="Z62" s="15">
        <v>0</v>
      </c>
      <c r="AA62" s="18"/>
      <c r="AB62" s="39"/>
    </row>
    <row r="63" spans="1:28" s="19" customFormat="1" ht="24.75" customHeight="1">
      <c r="A63" s="95" t="s">
        <v>9</v>
      </c>
      <c r="B63" s="98" t="s">
        <v>86</v>
      </c>
      <c r="C63" s="94">
        <v>1698277</v>
      </c>
      <c r="D63" s="94">
        <v>1672525</v>
      </c>
      <c r="E63" s="94">
        <v>25752</v>
      </c>
      <c r="F63" s="94"/>
      <c r="G63" s="94"/>
      <c r="H63" s="94">
        <v>1698277</v>
      </c>
      <c r="I63" s="94">
        <v>1458946</v>
      </c>
      <c r="J63" s="94">
        <v>25352</v>
      </c>
      <c r="K63" s="94"/>
      <c r="L63" s="94"/>
      <c r="M63" s="94">
        <v>1433594</v>
      </c>
      <c r="N63" s="94"/>
      <c r="O63" s="94"/>
      <c r="P63" s="94"/>
      <c r="Q63" s="94"/>
      <c r="R63" s="94">
        <v>239331</v>
      </c>
      <c r="S63" s="94">
        <v>1672925</v>
      </c>
      <c r="T63" s="89">
        <f t="shared" si="2"/>
        <v>0.017376928275618153</v>
      </c>
      <c r="U63" s="149" t="s">
        <v>9</v>
      </c>
      <c r="V63" s="155" t="s">
        <v>86</v>
      </c>
      <c r="W63" s="157">
        <v>1672525</v>
      </c>
      <c r="X63" s="157">
        <f t="shared" si="3"/>
        <v>0</v>
      </c>
      <c r="Y63" s="147"/>
      <c r="Z63" s="15">
        <v>0</v>
      </c>
      <c r="AA63" s="18"/>
      <c r="AB63" s="39"/>
    </row>
    <row r="64" spans="1:28" s="19" customFormat="1" ht="24.75" customHeight="1">
      <c r="A64" s="95" t="s">
        <v>10</v>
      </c>
      <c r="B64" s="98" t="s">
        <v>87</v>
      </c>
      <c r="C64" s="94">
        <v>2380041</v>
      </c>
      <c r="D64" s="94">
        <v>1322155</v>
      </c>
      <c r="E64" s="94">
        <v>1057886</v>
      </c>
      <c r="F64" s="94"/>
      <c r="G64" s="94"/>
      <c r="H64" s="94">
        <v>2380041</v>
      </c>
      <c r="I64" s="94">
        <v>2212716</v>
      </c>
      <c r="J64" s="94">
        <v>18289</v>
      </c>
      <c r="K64" s="94"/>
      <c r="L64" s="94"/>
      <c r="M64" s="94">
        <v>2194427</v>
      </c>
      <c r="N64" s="94"/>
      <c r="O64" s="94"/>
      <c r="P64" s="94"/>
      <c r="Q64" s="94"/>
      <c r="R64" s="94">
        <v>167325</v>
      </c>
      <c r="S64" s="94">
        <v>2361752</v>
      </c>
      <c r="T64" s="89">
        <f t="shared" si="2"/>
        <v>0.00826540776132138</v>
      </c>
      <c r="U64" s="149" t="s">
        <v>10</v>
      </c>
      <c r="V64" s="155" t="s">
        <v>87</v>
      </c>
      <c r="W64" s="157">
        <v>1322155</v>
      </c>
      <c r="X64" s="157">
        <f t="shared" si="3"/>
        <v>0</v>
      </c>
      <c r="Y64" s="147"/>
      <c r="Z64" s="15">
        <v>0</v>
      </c>
      <c r="AA64" s="18"/>
      <c r="AB64" s="39"/>
    </row>
    <row r="65" spans="1:28" s="17" customFormat="1" ht="24.75" customHeight="1">
      <c r="A65" s="90" t="s">
        <v>61</v>
      </c>
      <c r="B65" s="97" t="s">
        <v>154</v>
      </c>
      <c r="C65" s="88">
        <f>SUM(C66:C69)</f>
        <v>7865672</v>
      </c>
      <c r="D65" s="88">
        <f aca="true" t="shared" si="12" ref="D65:S65">SUM(D66:D69)</f>
        <v>7640684</v>
      </c>
      <c r="E65" s="88">
        <f t="shared" si="12"/>
        <v>224988</v>
      </c>
      <c r="F65" s="88">
        <f t="shared" si="12"/>
        <v>0</v>
      </c>
      <c r="G65" s="88">
        <f t="shared" si="12"/>
        <v>0</v>
      </c>
      <c r="H65" s="88">
        <f t="shared" si="12"/>
        <v>7865672</v>
      </c>
      <c r="I65" s="88">
        <f t="shared" si="12"/>
        <v>852725</v>
      </c>
      <c r="J65" s="88">
        <f t="shared" si="12"/>
        <v>88886</v>
      </c>
      <c r="K65" s="88">
        <f t="shared" si="12"/>
        <v>0</v>
      </c>
      <c r="L65" s="88">
        <f t="shared" si="12"/>
        <v>0</v>
      </c>
      <c r="M65" s="88">
        <f t="shared" si="12"/>
        <v>763839</v>
      </c>
      <c r="N65" s="88">
        <f t="shared" si="12"/>
        <v>0</v>
      </c>
      <c r="O65" s="88">
        <f t="shared" si="12"/>
        <v>0</v>
      </c>
      <c r="P65" s="88">
        <f t="shared" si="12"/>
        <v>0</v>
      </c>
      <c r="Q65" s="88">
        <f t="shared" si="12"/>
        <v>0</v>
      </c>
      <c r="R65" s="88">
        <f t="shared" si="12"/>
        <v>7012947</v>
      </c>
      <c r="S65" s="88">
        <f t="shared" si="12"/>
        <v>7776786</v>
      </c>
      <c r="T65" s="92">
        <f t="shared" si="2"/>
        <v>0.10423759125157583</v>
      </c>
      <c r="U65" s="149" t="s">
        <v>61</v>
      </c>
      <c r="V65" s="154" t="s">
        <v>181</v>
      </c>
      <c r="W65" s="158">
        <v>7640684</v>
      </c>
      <c r="X65" s="157">
        <f t="shared" si="3"/>
        <v>0</v>
      </c>
      <c r="Y65" s="148"/>
      <c r="Z65" s="15">
        <f>+C65-F65-G65-H65</f>
        <v>0</v>
      </c>
      <c r="AA65" s="16"/>
      <c r="AB65" s="39">
        <f>C65-F65-G65-H65</f>
        <v>0</v>
      </c>
    </row>
    <row r="66" spans="1:28" s="18" customFormat="1" ht="24.75" customHeight="1">
      <c r="A66" s="95" t="s">
        <v>7</v>
      </c>
      <c r="B66" s="98" t="s">
        <v>88</v>
      </c>
      <c r="C66" s="94">
        <v>616599</v>
      </c>
      <c r="D66" s="94">
        <v>561877</v>
      </c>
      <c r="E66" s="94">
        <v>54722</v>
      </c>
      <c r="F66" s="94"/>
      <c r="G66" s="94">
        <v>0</v>
      </c>
      <c r="H66" s="94">
        <v>616599</v>
      </c>
      <c r="I66" s="94">
        <v>283783</v>
      </c>
      <c r="J66" s="94">
        <v>26033</v>
      </c>
      <c r="K66" s="94"/>
      <c r="L66" s="94"/>
      <c r="M66" s="94">
        <v>257750</v>
      </c>
      <c r="N66" s="94"/>
      <c r="O66" s="94"/>
      <c r="P66" s="94"/>
      <c r="Q66" s="94">
        <v>0</v>
      </c>
      <c r="R66" s="94">
        <v>332816</v>
      </c>
      <c r="S66" s="94">
        <v>590566</v>
      </c>
      <c r="T66" s="89">
        <f t="shared" si="2"/>
        <v>0.09173558669828707</v>
      </c>
      <c r="U66" s="149" t="s">
        <v>7</v>
      </c>
      <c r="V66" s="155" t="s">
        <v>88</v>
      </c>
      <c r="W66" s="157">
        <v>561877</v>
      </c>
      <c r="X66" s="157">
        <f t="shared" si="3"/>
        <v>0</v>
      </c>
      <c r="Y66" s="147"/>
      <c r="Z66" s="15"/>
      <c r="AB66" s="39"/>
    </row>
    <row r="67" spans="1:28" s="19" customFormat="1" ht="24.75" customHeight="1">
      <c r="A67" s="95" t="s">
        <v>8</v>
      </c>
      <c r="B67" s="98" t="s">
        <v>89</v>
      </c>
      <c r="C67" s="94">
        <v>1001216</v>
      </c>
      <c r="D67" s="94">
        <v>987913</v>
      </c>
      <c r="E67" s="94">
        <v>13303</v>
      </c>
      <c r="F67" s="94"/>
      <c r="G67" s="94">
        <v>0</v>
      </c>
      <c r="H67" s="94">
        <v>1001216</v>
      </c>
      <c r="I67" s="94">
        <v>193144</v>
      </c>
      <c r="J67" s="94">
        <v>12551</v>
      </c>
      <c r="K67" s="94"/>
      <c r="L67" s="94"/>
      <c r="M67" s="94">
        <v>180593</v>
      </c>
      <c r="N67" s="94"/>
      <c r="O67" s="94"/>
      <c r="P67" s="94"/>
      <c r="Q67" s="94"/>
      <c r="R67" s="94">
        <v>808072</v>
      </c>
      <c r="S67" s="94">
        <v>988665</v>
      </c>
      <c r="T67" s="89">
        <f t="shared" si="2"/>
        <v>0.06498260365323281</v>
      </c>
      <c r="U67" s="149" t="s">
        <v>8</v>
      </c>
      <c r="V67" s="155" t="s">
        <v>89</v>
      </c>
      <c r="W67" s="157">
        <v>987913</v>
      </c>
      <c r="X67" s="157">
        <f t="shared" si="3"/>
        <v>0</v>
      </c>
      <c r="Y67" s="147"/>
      <c r="Z67" s="15"/>
      <c r="AA67" s="18"/>
      <c r="AB67" s="39"/>
    </row>
    <row r="68" spans="1:28" s="19" customFormat="1" ht="24.75" customHeight="1">
      <c r="A68" s="95" t="s">
        <v>9</v>
      </c>
      <c r="B68" s="98" t="s">
        <v>90</v>
      </c>
      <c r="C68" s="94">
        <v>5807596</v>
      </c>
      <c r="D68" s="94">
        <v>5733490</v>
      </c>
      <c r="E68" s="94">
        <v>74106</v>
      </c>
      <c r="F68" s="94"/>
      <c r="G68" s="94">
        <v>0</v>
      </c>
      <c r="H68" s="94">
        <v>5807596</v>
      </c>
      <c r="I68" s="94">
        <v>259341</v>
      </c>
      <c r="J68" s="94">
        <v>47902</v>
      </c>
      <c r="K68" s="94"/>
      <c r="L68" s="94"/>
      <c r="M68" s="94">
        <v>211439</v>
      </c>
      <c r="N68" s="94"/>
      <c r="O68" s="94"/>
      <c r="P68" s="94"/>
      <c r="Q68" s="94"/>
      <c r="R68" s="94">
        <v>5548255</v>
      </c>
      <c r="S68" s="94">
        <v>5759694</v>
      </c>
      <c r="T68" s="89">
        <f t="shared" si="2"/>
        <v>0.18470662178367478</v>
      </c>
      <c r="U68" s="149" t="s">
        <v>9</v>
      </c>
      <c r="V68" s="155" t="s">
        <v>90</v>
      </c>
      <c r="W68" s="157">
        <v>5733490</v>
      </c>
      <c r="X68" s="157">
        <f t="shared" si="3"/>
        <v>0</v>
      </c>
      <c r="Y68" s="147"/>
      <c r="Z68" s="15"/>
      <c r="AA68" s="18"/>
      <c r="AB68" s="39"/>
    </row>
    <row r="69" spans="1:28" s="19" customFormat="1" ht="24.75" customHeight="1">
      <c r="A69" s="95" t="s">
        <v>10</v>
      </c>
      <c r="B69" s="98" t="s">
        <v>163</v>
      </c>
      <c r="C69" s="94">
        <v>440261</v>
      </c>
      <c r="D69" s="94">
        <v>357404</v>
      </c>
      <c r="E69" s="94">
        <v>82857</v>
      </c>
      <c r="F69" s="94"/>
      <c r="G69" s="94">
        <v>0</v>
      </c>
      <c r="H69" s="94">
        <v>440261</v>
      </c>
      <c r="I69" s="94">
        <v>116457</v>
      </c>
      <c r="J69" s="94">
        <v>2400</v>
      </c>
      <c r="K69" s="94"/>
      <c r="L69" s="94"/>
      <c r="M69" s="94">
        <v>114057</v>
      </c>
      <c r="N69" s="94"/>
      <c r="O69" s="94"/>
      <c r="P69" s="94"/>
      <c r="Q69" s="94"/>
      <c r="R69" s="94">
        <v>323804</v>
      </c>
      <c r="S69" s="94">
        <v>437861</v>
      </c>
      <c r="T69" s="89">
        <f t="shared" si="2"/>
        <v>0.02060846492696875</v>
      </c>
      <c r="U69" s="149" t="s">
        <v>10</v>
      </c>
      <c r="V69" s="155" t="s">
        <v>127</v>
      </c>
      <c r="W69" s="157">
        <v>357404</v>
      </c>
      <c r="X69" s="157">
        <f t="shared" si="3"/>
        <v>0</v>
      </c>
      <c r="Y69" s="147"/>
      <c r="Z69" s="15"/>
      <c r="AA69" s="18"/>
      <c r="AB69" s="39"/>
    </row>
    <row r="70" spans="1:28" s="17" customFormat="1" ht="24.75" customHeight="1">
      <c r="A70" s="90" t="s">
        <v>62</v>
      </c>
      <c r="B70" s="97" t="s">
        <v>155</v>
      </c>
      <c r="C70" s="88">
        <f>SUM(C71:C76)</f>
        <v>74635672</v>
      </c>
      <c r="D70" s="88">
        <f aca="true" t="shared" si="13" ref="D70:S70">SUM(D71:D76)</f>
        <v>73773711</v>
      </c>
      <c r="E70" s="88">
        <f t="shared" si="13"/>
        <v>861961</v>
      </c>
      <c r="F70" s="88">
        <f t="shared" si="13"/>
        <v>8800</v>
      </c>
      <c r="G70" s="88">
        <f t="shared" si="13"/>
        <v>0</v>
      </c>
      <c r="H70" s="88">
        <f t="shared" si="13"/>
        <v>74626872</v>
      </c>
      <c r="I70" s="88">
        <f t="shared" si="13"/>
        <v>31417525</v>
      </c>
      <c r="J70" s="88">
        <f t="shared" si="13"/>
        <v>316315</v>
      </c>
      <c r="K70" s="88">
        <f t="shared" si="13"/>
        <v>0</v>
      </c>
      <c r="L70" s="88">
        <f t="shared" si="13"/>
        <v>0</v>
      </c>
      <c r="M70" s="88">
        <f t="shared" si="13"/>
        <v>30451238</v>
      </c>
      <c r="N70" s="88">
        <f t="shared" si="13"/>
        <v>0</v>
      </c>
      <c r="O70" s="88">
        <f t="shared" si="13"/>
        <v>0</v>
      </c>
      <c r="P70" s="88">
        <f t="shared" si="13"/>
        <v>0</v>
      </c>
      <c r="Q70" s="88">
        <f t="shared" si="13"/>
        <v>649972</v>
      </c>
      <c r="R70" s="88">
        <f t="shared" si="13"/>
        <v>43209347</v>
      </c>
      <c r="S70" s="88">
        <f t="shared" si="13"/>
        <v>74310557</v>
      </c>
      <c r="T70" s="92">
        <f t="shared" si="2"/>
        <v>0.01006810689257031</v>
      </c>
      <c r="U70" s="149" t="s">
        <v>62</v>
      </c>
      <c r="V70" s="154" t="s">
        <v>187</v>
      </c>
      <c r="W70" s="158">
        <v>73773711</v>
      </c>
      <c r="X70" s="157">
        <f t="shared" si="3"/>
        <v>0</v>
      </c>
      <c r="Y70" s="148"/>
      <c r="Z70" s="15">
        <f>+C70-F70-G70-H70</f>
        <v>0</v>
      </c>
      <c r="AA70" s="16"/>
      <c r="AB70" s="39">
        <f>C70-F70-G70-H70</f>
        <v>0</v>
      </c>
    </row>
    <row r="71" spans="1:28" s="18" customFormat="1" ht="24.75" customHeight="1">
      <c r="A71" s="95" t="s">
        <v>7</v>
      </c>
      <c r="B71" s="98" t="s">
        <v>91</v>
      </c>
      <c r="C71" s="94">
        <v>244367</v>
      </c>
      <c r="D71" s="94">
        <v>0</v>
      </c>
      <c r="E71" s="94">
        <v>244367</v>
      </c>
      <c r="F71" s="94"/>
      <c r="G71" s="94"/>
      <c r="H71" s="94">
        <v>244367</v>
      </c>
      <c r="I71" s="94">
        <v>244367</v>
      </c>
      <c r="J71" s="94">
        <v>900</v>
      </c>
      <c r="K71" s="94"/>
      <c r="L71" s="94"/>
      <c r="M71" s="94">
        <v>243467</v>
      </c>
      <c r="N71" s="94"/>
      <c r="O71" s="94"/>
      <c r="P71" s="94"/>
      <c r="Q71" s="94"/>
      <c r="R71" s="94">
        <v>0</v>
      </c>
      <c r="S71" s="94">
        <v>243467</v>
      </c>
      <c r="T71" s="89">
        <f t="shared" si="2"/>
        <v>0.003682985018435386</v>
      </c>
      <c r="U71" s="149" t="s">
        <v>7</v>
      </c>
      <c r="V71" s="155" t="s">
        <v>91</v>
      </c>
      <c r="W71" s="157">
        <v>0</v>
      </c>
      <c r="X71" s="157">
        <f t="shared" si="3"/>
        <v>0</v>
      </c>
      <c r="Y71" s="147"/>
      <c r="Z71" s="15">
        <v>0</v>
      </c>
      <c r="AB71" s="39"/>
    </row>
    <row r="72" spans="1:28" s="19" customFormat="1" ht="24.75" customHeight="1">
      <c r="A72" s="95" t="s">
        <v>8</v>
      </c>
      <c r="B72" s="98" t="s">
        <v>92</v>
      </c>
      <c r="C72" s="94">
        <v>970664</v>
      </c>
      <c r="D72" s="94">
        <v>747008</v>
      </c>
      <c r="E72" s="94">
        <v>223656</v>
      </c>
      <c r="F72" s="94">
        <v>400</v>
      </c>
      <c r="G72" s="94"/>
      <c r="H72" s="94">
        <v>970264</v>
      </c>
      <c r="I72" s="94">
        <v>382836</v>
      </c>
      <c r="J72" s="94">
        <v>128507</v>
      </c>
      <c r="K72" s="94">
        <v>0</v>
      </c>
      <c r="L72" s="94"/>
      <c r="M72" s="94">
        <v>254329</v>
      </c>
      <c r="N72" s="94"/>
      <c r="O72" s="94"/>
      <c r="P72" s="94"/>
      <c r="Q72" s="94"/>
      <c r="R72" s="94">
        <v>587428</v>
      </c>
      <c r="S72" s="94">
        <v>841757</v>
      </c>
      <c r="T72" s="89">
        <f t="shared" si="2"/>
        <v>0.33567114900375095</v>
      </c>
      <c r="U72" s="149" t="s">
        <v>8</v>
      </c>
      <c r="V72" s="155" t="s">
        <v>92</v>
      </c>
      <c r="W72" s="157">
        <v>747008</v>
      </c>
      <c r="X72" s="157">
        <f t="shared" si="3"/>
        <v>0</v>
      </c>
      <c r="Y72" s="147"/>
      <c r="Z72" s="15">
        <v>0</v>
      </c>
      <c r="AA72" s="18"/>
      <c r="AB72" s="39"/>
    </row>
    <row r="73" spans="1:28" s="19" customFormat="1" ht="24.75" customHeight="1">
      <c r="A73" s="95" t="s">
        <v>9</v>
      </c>
      <c r="B73" s="98" t="s">
        <v>93</v>
      </c>
      <c r="C73" s="94">
        <v>35776359</v>
      </c>
      <c r="D73" s="94">
        <v>35737834</v>
      </c>
      <c r="E73" s="94">
        <v>38525</v>
      </c>
      <c r="F73" s="94">
        <v>0</v>
      </c>
      <c r="G73" s="94"/>
      <c r="H73" s="94">
        <v>35776359</v>
      </c>
      <c r="I73" s="94">
        <v>1336333</v>
      </c>
      <c r="J73" s="94">
        <v>30100</v>
      </c>
      <c r="K73" s="94">
        <v>0</v>
      </c>
      <c r="L73" s="94">
        <v>0</v>
      </c>
      <c r="M73" s="94">
        <v>656261</v>
      </c>
      <c r="N73" s="94"/>
      <c r="O73" s="94"/>
      <c r="P73" s="94"/>
      <c r="Q73" s="94">
        <v>649972</v>
      </c>
      <c r="R73" s="94">
        <v>34440026</v>
      </c>
      <c r="S73" s="94">
        <v>35746259</v>
      </c>
      <c r="T73" s="89">
        <f t="shared" si="2"/>
        <v>0.0225243258978114</v>
      </c>
      <c r="U73" s="149"/>
      <c r="V73" s="155" t="s">
        <v>93</v>
      </c>
      <c r="W73" s="157">
        <v>3297808</v>
      </c>
      <c r="X73" s="157">
        <f t="shared" si="3"/>
        <v>32440026</v>
      </c>
      <c r="Y73" s="147"/>
      <c r="Z73" s="15">
        <v>0</v>
      </c>
      <c r="AA73" s="18"/>
      <c r="AB73" s="39"/>
    </row>
    <row r="74" spans="1:28" s="19" customFormat="1" ht="24.75" customHeight="1">
      <c r="A74" s="95" t="s">
        <v>10</v>
      </c>
      <c r="B74" s="98" t="s">
        <v>108</v>
      </c>
      <c r="C74" s="94">
        <v>623770</v>
      </c>
      <c r="D74" s="94">
        <v>621370</v>
      </c>
      <c r="E74" s="94">
        <v>2400</v>
      </c>
      <c r="F74" s="94"/>
      <c r="G74" s="94"/>
      <c r="H74" s="94">
        <v>623770</v>
      </c>
      <c r="I74" s="94">
        <v>19100</v>
      </c>
      <c r="J74" s="94">
        <v>19100</v>
      </c>
      <c r="K74" s="94">
        <v>0</v>
      </c>
      <c r="L74" s="94">
        <v>0</v>
      </c>
      <c r="M74" s="94">
        <v>0</v>
      </c>
      <c r="N74" s="94"/>
      <c r="O74" s="94"/>
      <c r="P74" s="94"/>
      <c r="Q74" s="94"/>
      <c r="R74" s="94">
        <v>604670</v>
      </c>
      <c r="S74" s="94">
        <v>604670</v>
      </c>
      <c r="T74" s="89">
        <f t="shared" si="2"/>
        <v>1</v>
      </c>
      <c r="U74" s="149" t="s">
        <v>9</v>
      </c>
      <c r="V74" s="155" t="s">
        <v>108</v>
      </c>
      <c r="W74" s="157">
        <v>36027001</v>
      </c>
      <c r="X74" s="157">
        <f t="shared" si="3"/>
        <v>-35405631</v>
      </c>
      <c r="Y74" s="147"/>
      <c r="Z74" s="15">
        <v>0</v>
      </c>
      <c r="AA74" s="18"/>
      <c r="AB74" s="39"/>
    </row>
    <row r="75" spans="1:28" s="19" customFormat="1" ht="24.75" customHeight="1">
      <c r="A75" s="95" t="s">
        <v>24</v>
      </c>
      <c r="B75" s="98" t="s">
        <v>94</v>
      </c>
      <c r="C75" s="94">
        <v>9707968</v>
      </c>
      <c r="D75" s="94">
        <v>9495567</v>
      </c>
      <c r="E75" s="94">
        <v>212401</v>
      </c>
      <c r="F75" s="94">
        <v>0</v>
      </c>
      <c r="G75" s="94"/>
      <c r="H75" s="94">
        <v>9707968</v>
      </c>
      <c r="I75" s="94">
        <v>2843999</v>
      </c>
      <c r="J75" s="94">
        <v>69080</v>
      </c>
      <c r="K75" s="94">
        <v>0</v>
      </c>
      <c r="L75" s="94">
        <v>0</v>
      </c>
      <c r="M75" s="94">
        <v>2774919</v>
      </c>
      <c r="N75" s="94"/>
      <c r="O75" s="94"/>
      <c r="P75" s="94"/>
      <c r="Q75" s="94"/>
      <c r="R75" s="94">
        <v>6863969</v>
      </c>
      <c r="S75" s="94">
        <v>9638888</v>
      </c>
      <c r="T75" s="89">
        <f t="shared" si="2"/>
        <v>0.02428974131144209</v>
      </c>
      <c r="U75" s="149" t="s">
        <v>10</v>
      </c>
      <c r="V75" s="155" t="s">
        <v>94</v>
      </c>
      <c r="W75" s="157">
        <v>6802214</v>
      </c>
      <c r="X75" s="157">
        <f t="shared" si="3"/>
        <v>2693353</v>
      </c>
      <c r="Y75" s="147"/>
      <c r="Z75" s="15"/>
      <c r="AA75" s="18"/>
      <c r="AB75" s="39"/>
    </row>
    <row r="76" spans="1:28" s="33" customFormat="1" ht="24.75" customHeight="1">
      <c r="A76" s="95" t="s">
        <v>25</v>
      </c>
      <c r="B76" s="98" t="s">
        <v>95</v>
      </c>
      <c r="C76" s="94">
        <v>27312544</v>
      </c>
      <c r="D76" s="94">
        <v>27171932</v>
      </c>
      <c r="E76" s="94">
        <v>140612</v>
      </c>
      <c r="F76" s="94">
        <v>8400</v>
      </c>
      <c r="G76" s="94">
        <v>0</v>
      </c>
      <c r="H76" s="94">
        <v>27304144</v>
      </c>
      <c r="I76" s="94">
        <v>26590890</v>
      </c>
      <c r="J76" s="94">
        <v>68628</v>
      </c>
      <c r="K76" s="94">
        <v>0</v>
      </c>
      <c r="L76" s="94">
        <v>0</v>
      </c>
      <c r="M76" s="94">
        <v>26522262</v>
      </c>
      <c r="N76" s="94">
        <v>0</v>
      </c>
      <c r="O76" s="94">
        <v>0</v>
      </c>
      <c r="P76" s="94">
        <v>0</v>
      </c>
      <c r="Q76" s="94">
        <v>0</v>
      </c>
      <c r="R76" s="94">
        <v>713254</v>
      </c>
      <c r="S76" s="94">
        <v>27235516</v>
      </c>
      <c r="T76" s="89">
        <f aca="true" t="shared" si="14" ref="T76:T86">(J76+K76+L76)/I76</f>
        <v>0.0025808839042243416</v>
      </c>
      <c r="U76" s="149" t="s">
        <v>24</v>
      </c>
      <c r="V76" s="155" t="s">
        <v>95</v>
      </c>
      <c r="W76" s="157">
        <v>26899680</v>
      </c>
      <c r="X76" s="157">
        <f aca="true" t="shared" si="15" ref="X76:X86">D76-W76</f>
        <v>272252</v>
      </c>
      <c r="Y76" s="147"/>
      <c r="Z76" s="41">
        <v>0</v>
      </c>
      <c r="AA76" s="42"/>
      <c r="AB76" s="40"/>
    </row>
    <row r="77" spans="1:28" s="17" customFormat="1" ht="24.75" customHeight="1">
      <c r="A77" s="90" t="s">
        <v>63</v>
      </c>
      <c r="B77" s="97" t="s">
        <v>156</v>
      </c>
      <c r="C77" s="88">
        <f>SUM(C78:C81)</f>
        <v>389105207</v>
      </c>
      <c r="D77" s="88">
        <f aca="true" t="shared" si="16" ref="D77:S77">SUM(D78:D81)</f>
        <v>79087239</v>
      </c>
      <c r="E77" s="88">
        <f t="shared" si="16"/>
        <v>310017968</v>
      </c>
      <c r="F77" s="88">
        <f t="shared" si="16"/>
        <v>400</v>
      </c>
      <c r="G77" s="88">
        <f t="shared" si="16"/>
        <v>0</v>
      </c>
      <c r="H77" s="88">
        <f t="shared" si="16"/>
        <v>389104807</v>
      </c>
      <c r="I77" s="88">
        <f t="shared" si="16"/>
        <v>328715234</v>
      </c>
      <c r="J77" s="88">
        <f t="shared" si="16"/>
        <v>225416</v>
      </c>
      <c r="K77" s="88">
        <f t="shared" si="16"/>
        <v>80000</v>
      </c>
      <c r="L77" s="88">
        <f t="shared" si="16"/>
        <v>0</v>
      </c>
      <c r="M77" s="88">
        <f t="shared" si="16"/>
        <v>328409818</v>
      </c>
      <c r="N77" s="88">
        <f t="shared" si="16"/>
        <v>0</v>
      </c>
      <c r="O77" s="88">
        <f t="shared" si="16"/>
        <v>0</v>
      </c>
      <c r="P77" s="88">
        <f t="shared" si="16"/>
        <v>0</v>
      </c>
      <c r="Q77" s="88">
        <f t="shared" si="16"/>
        <v>0</v>
      </c>
      <c r="R77" s="88">
        <f t="shared" si="16"/>
        <v>60389573</v>
      </c>
      <c r="S77" s="88">
        <f t="shared" si="16"/>
        <v>388799391</v>
      </c>
      <c r="T77" s="92">
        <f t="shared" si="14"/>
        <v>0.0009291203096477116</v>
      </c>
      <c r="U77" s="149" t="s">
        <v>63</v>
      </c>
      <c r="V77" s="154" t="s">
        <v>183</v>
      </c>
      <c r="W77" s="158">
        <v>79087239</v>
      </c>
      <c r="X77" s="157">
        <f t="shared" si="15"/>
        <v>0</v>
      </c>
      <c r="Y77" s="148"/>
      <c r="Z77" s="15">
        <f>+C77-F77-G77-H77</f>
        <v>0</v>
      </c>
      <c r="AA77" s="16"/>
      <c r="AB77" s="39">
        <f>C77-F77-G77-H77</f>
        <v>0</v>
      </c>
    </row>
    <row r="78" spans="1:28" s="18" customFormat="1" ht="24.75" customHeight="1">
      <c r="A78" s="95" t="s">
        <v>7</v>
      </c>
      <c r="B78" s="98" t="s">
        <v>70</v>
      </c>
      <c r="C78" s="94">
        <v>317181418</v>
      </c>
      <c r="D78" s="94">
        <v>12927968</v>
      </c>
      <c r="E78" s="94">
        <v>304253450</v>
      </c>
      <c r="F78" s="94">
        <v>400</v>
      </c>
      <c r="G78" s="94"/>
      <c r="H78" s="94">
        <v>317181018</v>
      </c>
      <c r="I78" s="94">
        <v>305374122</v>
      </c>
      <c r="J78" s="94">
        <v>55750</v>
      </c>
      <c r="K78" s="94">
        <v>0</v>
      </c>
      <c r="L78" s="94"/>
      <c r="M78" s="94">
        <v>305318372</v>
      </c>
      <c r="N78" s="94"/>
      <c r="O78" s="94"/>
      <c r="P78" s="94"/>
      <c r="Q78" s="94"/>
      <c r="R78" s="94">
        <v>11806896</v>
      </c>
      <c r="S78" s="94">
        <v>317125268</v>
      </c>
      <c r="T78" s="89">
        <f t="shared" si="14"/>
        <v>0.00018256294814660164</v>
      </c>
      <c r="U78" s="149" t="s">
        <v>7</v>
      </c>
      <c r="V78" s="155" t="s">
        <v>70</v>
      </c>
      <c r="W78" s="157">
        <v>12927968</v>
      </c>
      <c r="X78" s="157">
        <f t="shared" si="15"/>
        <v>0</v>
      </c>
      <c r="Y78" s="147"/>
      <c r="Z78" s="15"/>
      <c r="AB78" s="39"/>
    </row>
    <row r="79" spans="1:28" s="19" customFormat="1" ht="24.75" customHeight="1">
      <c r="A79" s="95" t="s">
        <v>8</v>
      </c>
      <c r="B79" s="98" t="s">
        <v>97</v>
      </c>
      <c r="C79" s="94">
        <v>19362495</v>
      </c>
      <c r="D79" s="94">
        <v>19208763</v>
      </c>
      <c r="E79" s="94">
        <v>153732</v>
      </c>
      <c r="F79" s="94">
        <v>0</v>
      </c>
      <c r="G79" s="94"/>
      <c r="H79" s="94">
        <v>19362495</v>
      </c>
      <c r="I79" s="94">
        <v>16464909</v>
      </c>
      <c r="J79" s="94">
        <v>85132</v>
      </c>
      <c r="K79" s="94">
        <v>80000</v>
      </c>
      <c r="L79" s="94"/>
      <c r="M79" s="94">
        <v>16299777</v>
      </c>
      <c r="N79" s="94"/>
      <c r="O79" s="94"/>
      <c r="P79" s="94"/>
      <c r="Q79" s="94"/>
      <c r="R79" s="94">
        <v>2897586</v>
      </c>
      <c r="S79" s="94">
        <v>19197363</v>
      </c>
      <c r="T79" s="89">
        <f t="shared" si="14"/>
        <v>0.01002932964889147</v>
      </c>
      <c r="U79" s="149" t="s">
        <v>8</v>
      </c>
      <c r="V79" s="155" t="s">
        <v>97</v>
      </c>
      <c r="W79" s="157">
        <v>19208763</v>
      </c>
      <c r="X79" s="157">
        <f t="shared" si="15"/>
        <v>0</v>
      </c>
      <c r="Y79" s="147"/>
      <c r="Z79" s="15"/>
      <c r="AA79" s="18"/>
      <c r="AB79" s="39"/>
    </row>
    <row r="80" spans="1:28" s="19" customFormat="1" ht="24.75" customHeight="1">
      <c r="A80" s="95" t="s">
        <v>9</v>
      </c>
      <c r="B80" s="98" t="s">
        <v>98</v>
      </c>
      <c r="C80" s="94">
        <v>9720184</v>
      </c>
      <c r="D80" s="94">
        <v>9398047</v>
      </c>
      <c r="E80" s="94">
        <v>322137</v>
      </c>
      <c r="F80" s="94"/>
      <c r="G80" s="94"/>
      <c r="H80" s="94">
        <v>9720184</v>
      </c>
      <c r="I80" s="94">
        <v>697444</v>
      </c>
      <c r="J80" s="94">
        <v>39384</v>
      </c>
      <c r="K80" s="94">
        <v>0</v>
      </c>
      <c r="L80" s="94"/>
      <c r="M80" s="94">
        <v>658060</v>
      </c>
      <c r="N80" s="94"/>
      <c r="O80" s="94"/>
      <c r="P80" s="94"/>
      <c r="Q80" s="94"/>
      <c r="R80" s="94">
        <v>9022740</v>
      </c>
      <c r="S80" s="94">
        <v>9680800</v>
      </c>
      <c r="T80" s="89">
        <f t="shared" si="14"/>
        <v>0.0564690498448621</v>
      </c>
      <c r="U80" s="149" t="s">
        <v>9</v>
      </c>
      <c r="V80" s="155" t="s">
        <v>98</v>
      </c>
      <c r="W80" s="157">
        <v>9398047</v>
      </c>
      <c r="X80" s="157">
        <f t="shared" si="15"/>
        <v>0</v>
      </c>
      <c r="Y80" s="147"/>
      <c r="Z80" s="15"/>
      <c r="AA80" s="18"/>
      <c r="AB80" s="39"/>
    </row>
    <row r="81" spans="1:28" s="19" customFormat="1" ht="24.75" customHeight="1">
      <c r="A81" s="95" t="s">
        <v>10</v>
      </c>
      <c r="B81" s="98" t="s">
        <v>99</v>
      </c>
      <c r="C81" s="94">
        <v>42841110</v>
      </c>
      <c r="D81" s="94">
        <v>37552461</v>
      </c>
      <c r="E81" s="94">
        <v>5288649</v>
      </c>
      <c r="F81" s="94"/>
      <c r="G81" s="94"/>
      <c r="H81" s="94">
        <v>42841110</v>
      </c>
      <c r="I81" s="94">
        <v>6178759</v>
      </c>
      <c r="J81" s="94">
        <v>45150</v>
      </c>
      <c r="K81" s="94">
        <v>0</v>
      </c>
      <c r="L81" s="94"/>
      <c r="M81" s="94">
        <v>6133609</v>
      </c>
      <c r="N81" s="94">
        <v>0</v>
      </c>
      <c r="O81" s="94"/>
      <c r="P81" s="94"/>
      <c r="Q81" s="94"/>
      <c r="R81" s="94">
        <v>36662351</v>
      </c>
      <c r="S81" s="94">
        <v>42795960</v>
      </c>
      <c r="T81" s="89">
        <f t="shared" si="14"/>
        <v>0.007307292613290144</v>
      </c>
      <c r="U81" s="149" t="s">
        <v>10</v>
      </c>
      <c r="V81" s="155" t="s">
        <v>99</v>
      </c>
      <c r="W81" s="157">
        <v>37552461</v>
      </c>
      <c r="X81" s="157">
        <f t="shared" si="15"/>
        <v>0</v>
      </c>
      <c r="Y81" s="147"/>
      <c r="Z81" s="15"/>
      <c r="AA81" s="18"/>
      <c r="AB81" s="39"/>
    </row>
    <row r="82" spans="1:28" s="17" customFormat="1" ht="24.75" customHeight="1">
      <c r="A82" s="90" t="s">
        <v>64</v>
      </c>
      <c r="B82" s="97" t="s">
        <v>157</v>
      </c>
      <c r="C82" s="88">
        <f>SUM(C83:C86)</f>
        <v>47615360</v>
      </c>
      <c r="D82" s="88">
        <f aca="true" t="shared" si="17" ref="D82:S82">SUM(D83:D86)</f>
        <v>47287360</v>
      </c>
      <c r="E82" s="88">
        <f t="shared" si="17"/>
        <v>328000</v>
      </c>
      <c r="F82" s="88">
        <f t="shared" si="17"/>
        <v>500</v>
      </c>
      <c r="G82" s="88">
        <f t="shared" si="17"/>
        <v>0</v>
      </c>
      <c r="H82" s="88">
        <f t="shared" si="17"/>
        <v>47614860</v>
      </c>
      <c r="I82" s="88">
        <f t="shared" si="17"/>
        <v>14465530</v>
      </c>
      <c r="J82" s="88">
        <f t="shared" si="17"/>
        <v>140729</v>
      </c>
      <c r="K82" s="88">
        <f t="shared" si="17"/>
        <v>3000</v>
      </c>
      <c r="L82" s="88">
        <f t="shared" si="17"/>
        <v>0</v>
      </c>
      <c r="M82" s="88">
        <f t="shared" si="17"/>
        <v>14321801</v>
      </c>
      <c r="N82" s="88">
        <f t="shared" si="17"/>
        <v>0</v>
      </c>
      <c r="O82" s="88">
        <f t="shared" si="17"/>
        <v>0</v>
      </c>
      <c r="P82" s="88">
        <f t="shared" si="17"/>
        <v>0</v>
      </c>
      <c r="Q82" s="88">
        <f t="shared" si="17"/>
        <v>0</v>
      </c>
      <c r="R82" s="88">
        <f t="shared" si="17"/>
        <v>33149330</v>
      </c>
      <c r="S82" s="88">
        <f t="shared" si="17"/>
        <v>47471131</v>
      </c>
      <c r="T82" s="92">
        <f t="shared" si="14"/>
        <v>0.00993596501476268</v>
      </c>
      <c r="U82" s="149" t="s">
        <v>64</v>
      </c>
      <c r="V82" s="154" t="s">
        <v>184</v>
      </c>
      <c r="W82" s="158">
        <v>47287360</v>
      </c>
      <c r="X82" s="157">
        <f t="shared" si="15"/>
        <v>0</v>
      </c>
      <c r="Y82" s="148"/>
      <c r="Z82" s="15">
        <f>+C82-F82-G82-H82</f>
        <v>0</v>
      </c>
      <c r="AA82" s="16"/>
      <c r="AB82" s="39">
        <f>C82-F82-G82-H82</f>
        <v>0</v>
      </c>
    </row>
    <row r="83" spans="1:28" s="18" customFormat="1" ht="24.75" customHeight="1">
      <c r="A83" s="95" t="s">
        <v>7</v>
      </c>
      <c r="B83" s="98" t="s">
        <v>100</v>
      </c>
      <c r="C83" s="94">
        <v>3332911</v>
      </c>
      <c r="D83" s="94">
        <v>3321160</v>
      </c>
      <c r="E83" s="94">
        <v>11751</v>
      </c>
      <c r="F83" s="94">
        <v>500</v>
      </c>
      <c r="G83" s="94">
        <v>0</v>
      </c>
      <c r="H83" s="94">
        <v>3332411</v>
      </c>
      <c r="I83" s="94">
        <v>1909775</v>
      </c>
      <c r="J83" s="94">
        <v>10501</v>
      </c>
      <c r="K83" s="94"/>
      <c r="L83" s="94"/>
      <c r="M83" s="94">
        <v>1899274</v>
      </c>
      <c r="N83" s="94">
        <v>0</v>
      </c>
      <c r="O83" s="94">
        <v>0</v>
      </c>
      <c r="P83" s="94">
        <v>0</v>
      </c>
      <c r="Q83" s="94">
        <v>0</v>
      </c>
      <c r="R83" s="94">
        <v>1422636</v>
      </c>
      <c r="S83" s="94">
        <v>3321910</v>
      </c>
      <c r="T83" s="89">
        <f t="shared" si="14"/>
        <v>0.005498553494521606</v>
      </c>
      <c r="U83" s="149" t="s">
        <v>7</v>
      </c>
      <c r="V83" s="155" t="s">
        <v>100</v>
      </c>
      <c r="W83" s="157">
        <v>3321160</v>
      </c>
      <c r="X83" s="157">
        <f t="shared" si="15"/>
        <v>0</v>
      </c>
      <c r="Y83" s="147"/>
      <c r="Z83" s="15">
        <v>0</v>
      </c>
      <c r="AB83" s="39"/>
    </row>
    <row r="84" spans="1:28" s="19" customFormat="1" ht="24.75" customHeight="1">
      <c r="A84" s="95" t="s">
        <v>8</v>
      </c>
      <c r="B84" s="98" t="s">
        <v>101</v>
      </c>
      <c r="C84" s="94">
        <v>5069589</v>
      </c>
      <c r="D84" s="94">
        <v>4898301</v>
      </c>
      <c r="E84" s="94">
        <v>171288</v>
      </c>
      <c r="F84" s="94"/>
      <c r="G84" s="94">
        <v>0</v>
      </c>
      <c r="H84" s="94">
        <v>5069589</v>
      </c>
      <c r="I84" s="94">
        <v>1715042</v>
      </c>
      <c r="J84" s="94">
        <v>47038</v>
      </c>
      <c r="K84" s="94"/>
      <c r="L84" s="94"/>
      <c r="M84" s="94">
        <v>1668004</v>
      </c>
      <c r="N84" s="94"/>
      <c r="O84" s="94">
        <v>0</v>
      </c>
      <c r="P84" s="94">
        <v>0</v>
      </c>
      <c r="Q84" s="94"/>
      <c r="R84" s="94">
        <v>3354547</v>
      </c>
      <c r="S84" s="94">
        <v>5022551</v>
      </c>
      <c r="T84" s="89">
        <f t="shared" si="14"/>
        <v>0.02742673357270551</v>
      </c>
      <c r="U84" s="149" t="s">
        <v>8</v>
      </c>
      <c r="V84" s="155" t="s">
        <v>101</v>
      </c>
      <c r="W84" s="157">
        <v>4898301</v>
      </c>
      <c r="X84" s="157">
        <f t="shared" si="15"/>
        <v>0</v>
      </c>
      <c r="Y84" s="147"/>
      <c r="Z84" s="15">
        <v>0</v>
      </c>
      <c r="AA84" s="18"/>
      <c r="AB84" s="39"/>
    </row>
    <row r="85" spans="1:28" s="19" customFormat="1" ht="24.75" customHeight="1">
      <c r="A85" s="95" t="s">
        <v>9</v>
      </c>
      <c r="B85" s="98" t="s">
        <v>102</v>
      </c>
      <c r="C85" s="94">
        <v>3974136</v>
      </c>
      <c r="D85" s="94">
        <v>3915178</v>
      </c>
      <c r="E85" s="94">
        <v>58958</v>
      </c>
      <c r="F85" s="94"/>
      <c r="G85" s="94">
        <v>0</v>
      </c>
      <c r="H85" s="94">
        <v>3974136</v>
      </c>
      <c r="I85" s="94">
        <v>2186714</v>
      </c>
      <c r="J85" s="94">
        <v>5090</v>
      </c>
      <c r="K85" s="94"/>
      <c r="L85" s="94">
        <v>0</v>
      </c>
      <c r="M85" s="94">
        <v>2181624</v>
      </c>
      <c r="N85" s="94">
        <v>0</v>
      </c>
      <c r="O85" s="94">
        <v>0</v>
      </c>
      <c r="P85" s="94">
        <v>0</v>
      </c>
      <c r="Q85" s="94"/>
      <c r="R85" s="94">
        <v>1787422</v>
      </c>
      <c r="S85" s="94">
        <v>3969046</v>
      </c>
      <c r="T85" s="89">
        <f t="shared" si="14"/>
        <v>0.0023276935163903463</v>
      </c>
      <c r="U85" s="149" t="s">
        <v>9</v>
      </c>
      <c r="V85" s="155" t="s">
        <v>102</v>
      </c>
      <c r="W85" s="157">
        <v>3915178</v>
      </c>
      <c r="X85" s="157">
        <f t="shared" si="15"/>
        <v>0</v>
      </c>
      <c r="Y85" s="147"/>
      <c r="Z85" s="15">
        <v>0</v>
      </c>
      <c r="AA85" s="18"/>
      <c r="AB85" s="39"/>
    </row>
    <row r="86" spans="1:28" s="19" customFormat="1" ht="24.75" customHeight="1">
      <c r="A86" s="95" t="s">
        <v>10</v>
      </c>
      <c r="B86" s="98" t="s">
        <v>103</v>
      </c>
      <c r="C86" s="94">
        <v>35238724</v>
      </c>
      <c r="D86" s="94">
        <v>35152721</v>
      </c>
      <c r="E86" s="94">
        <v>86003</v>
      </c>
      <c r="F86" s="94"/>
      <c r="G86" s="94">
        <v>0</v>
      </c>
      <c r="H86" s="94">
        <v>35238724</v>
      </c>
      <c r="I86" s="94">
        <v>8653999</v>
      </c>
      <c r="J86" s="94">
        <v>78100</v>
      </c>
      <c r="K86" s="94">
        <v>3000</v>
      </c>
      <c r="L86" s="94"/>
      <c r="M86" s="94">
        <v>8572899</v>
      </c>
      <c r="N86" s="94">
        <v>0</v>
      </c>
      <c r="O86" s="94">
        <v>0</v>
      </c>
      <c r="P86" s="94">
        <v>0</v>
      </c>
      <c r="Q86" s="94"/>
      <c r="R86" s="94">
        <v>26584725</v>
      </c>
      <c r="S86" s="94">
        <v>35157624</v>
      </c>
      <c r="T86" s="89">
        <f t="shared" si="14"/>
        <v>0.009371390035982209</v>
      </c>
      <c r="U86" s="149" t="s">
        <v>10</v>
      </c>
      <c r="V86" s="155" t="s">
        <v>103</v>
      </c>
      <c r="W86" s="157">
        <v>35152721</v>
      </c>
      <c r="X86" s="157">
        <f t="shared" si="15"/>
        <v>0</v>
      </c>
      <c r="Y86" s="147"/>
      <c r="Z86" s="15">
        <v>0</v>
      </c>
      <c r="AA86" s="18"/>
      <c r="AB86" s="39"/>
    </row>
    <row r="87" spans="9:28" s="22" customFormat="1" ht="20.25">
      <c r="I87" s="23"/>
      <c r="J87" s="23"/>
      <c r="K87" s="23"/>
      <c r="L87" s="197" t="s">
        <v>192</v>
      </c>
      <c r="M87" s="197"/>
      <c r="N87" s="197"/>
      <c r="O87" s="197"/>
      <c r="P87" s="197"/>
      <c r="Q87" s="197"/>
      <c r="R87" s="24"/>
      <c r="AB87" s="39">
        <f>C87-F87-G87-H87</f>
        <v>0</v>
      </c>
    </row>
    <row r="88" spans="3:28" s="22" customFormat="1" ht="24.75" customHeight="1">
      <c r="C88" s="164"/>
      <c r="D88" s="164"/>
      <c r="E88" s="164"/>
      <c r="F88" s="159"/>
      <c r="G88" s="159"/>
      <c r="H88" s="159"/>
      <c r="I88" s="4"/>
      <c r="J88" s="4"/>
      <c r="K88" s="4"/>
      <c r="L88" s="164" t="s">
        <v>193</v>
      </c>
      <c r="M88" s="164"/>
      <c r="N88" s="164"/>
      <c r="O88" s="164"/>
      <c r="P88" s="164"/>
      <c r="Q88" s="164"/>
      <c r="R88" s="25"/>
      <c r="AB88" s="39"/>
    </row>
    <row r="89" spans="3:28" s="22" customFormat="1" ht="20.25" customHeight="1">
      <c r="C89" s="164" t="s">
        <v>21</v>
      </c>
      <c r="D89" s="164"/>
      <c r="E89" s="164"/>
      <c r="F89" s="159"/>
      <c r="G89" s="159"/>
      <c r="H89" s="159"/>
      <c r="I89" s="4"/>
      <c r="J89" s="4"/>
      <c r="K89" s="4"/>
      <c r="L89" s="164" t="s">
        <v>134</v>
      </c>
      <c r="M89" s="164"/>
      <c r="N89" s="164"/>
      <c r="O89" s="164"/>
      <c r="P89" s="164"/>
      <c r="Q89" s="164"/>
      <c r="R89" s="25"/>
      <c r="AB89" s="39" t="e">
        <f aca="true" t="shared" si="18" ref="AB89:AB98">C89-F89-G89-H89</f>
        <v>#VALUE!</v>
      </c>
    </row>
    <row r="90" spans="3:28" s="22" customFormat="1" ht="20.25" customHeight="1">
      <c r="C90" s="160"/>
      <c r="D90" s="160"/>
      <c r="E90" s="160"/>
      <c r="F90" s="159"/>
      <c r="G90" s="159"/>
      <c r="H90" s="159"/>
      <c r="I90" s="4"/>
      <c r="J90" s="4"/>
      <c r="K90" s="4"/>
      <c r="L90" s="160"/>
      <c r="M90" s="160"/>
      <c r="N90" s="160"/>
      <c r="O90" s="160"/>
      <c r="P90" s="160"/>
      <c r="Q90" s="160"/>
      <c r="R90" s="25"/>
      <c r="AB90" s="39"/>
    </row>
    <row r="91" spans="3:28" s="22" customFormat="1" ht="20.25" customHeight="1">
      <c r="C91" s="160"/>
      <c r="D91" s="160"/>
      <c r="E91" s="160"/>
      <c r="F91" s="159"/>
      <c r="G91" s="159"/>
      <c r="H91" s="159"/>
      <c r="I91" s="4"/>
      <c r="J91" s="4"/>
      <c r="K91" s="4"/>
      <c r="L91" s="160"/>
      <c r="M91" s="160"/>
      <c r="N91" s="160"/>
      <c r="O91" s="160"/>
      <c r="P91" s="160"/>
      <c r="Q91" s="160"/>
      <c r="R91" s="25"/>
      <c r="AB91" s="39"/>
    </row>
    <row r="92" spans="3:28" s="22" customFormat="1" ht="20.25" customHeight="1">
      <c r="C92" s="160"/>
      <c r="D92" s="160"/>
      <c r="E92" s="160"/>
      <c r="F92" s="159"/>
      <c r="G92" s="159"/>
      <c r="H92" s="159"/>
      <c r="I92" s="4"/>
      <c r="J92" s="4"/>
      <c r="K92" s="4"/>
      <c r="L92" s="160"/>
      <c r="M92" s="160"/>
      <c r="N92" s="160"/>
      <c r="O92" s="160"/>
      <c r="P92" s="160"/>
      <c r="Q92" s="160"/>
      <c r="R92" s="25"/>
      <c r="AB92" s="39"/>
    </row>
    <row r="93" spans="3:28" s="22" customFormat="1" ht="94.5" customHeight="1">
      <c r="C93" s="177" t="s">
        <v>121</v>
      </c>
      <c r="D93" s="177"/>
      <c r="E93" s="177"/>
      <c r="F93" s="162"/>
      <c r="G93" s="162"/>
      <c r="H93" s="162"/>
      <c r="I93" s="163"/>
      <c r="J93" s="163"/>
      <c r="K93" s="163"/>
      <c r="L93" s="177" t="s">
        <v>119</v>
      </c>
      <c r="M93" s="177"/>
      <c r="N93" s="177"/>
      <c r="O93" s="177"/>
      <c r="P93" s="177"/>
      <c r="Q93" s="177"/>
      <c r="R93" s="161"/>
      <c r="AB93" s="39"/>
    </row>
    <row r="94" ht="24.75" customHeight="1">
      <c r="AB94" s="39">
        <f t="shared" si="18"/>
        <v>0</v>
      </c>
    </row>
    <row r="95" spans="3:28" ht="24.75" customHeight="1"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AB95" s="39">
        <f t="shared" si="18"/>
        <v>0</v>
      </c>
    </row>
    <row r="96" spans="4:28" ht="24.75" customHeight="1">
      <c r="D96" s="3"/>
      <c r="E96" s="3"/>
      <c r="F96" s="3"/>
      <c r="G96" s="119"/>
      <c r="H96" s="3"/>
      <c r="I96" s="3"/>
      <c r="J96" s="3"/>
      <c r="K96" s="3"/>
      <c r="L96" s="3"/>
      <c r="M96" s="3"/>
      <c r="N96" s="3"/>
      <c r="O96" s="3"/>
      <c r="P96" s="119"/>
      <c r="Q96" s="3"/>
      <c r="R96" s="3"/>
      <c r="S96" s="3"/>
      <c r="AB96" s="39">
        <f t="shared" si="18"/>
        <v>0</v>
      </c>
    </row>
    <row r="97" ht="24.75" customHeight="1">
      <c r="AB97" s="39">
        <f t="shared" si="18"/>
        <v>0</v>
      </c>
    </row>
    <row r="98" ht="24.75" customHeight="1">
      <c r="AB98" s="39">
        <f t="shared" si="18"/>
        <v>0</v>
      </c>
    </row>
    <row r="99" ht="24.75" customHeight="1">
      <c r="AB99" s="39"/>
    </row>
    <row r="100" ht="24.75" customHeight="1">
      <c r="AB100" s="39"/>
    </row>
    <row r="101" ht="24.75" customHeight="1">
      <c r="AB101" s="39"/>
    </row>
    <row r="102" spans="2:28" ht="24.75" customHeight="1">
      <c r="B102" s="62" t="s">
        <v>120</v>
      </c>
      <c r="C102" s="62">
        <f>C11-D11-E11</f>
        <v>0</v>
      </c>
      <c r="D102" s="63"/>
      <c r="E102" s="63"/>
      <c r="F102" s="63">
        <f>C11-F11-G11-H11</f>
        <v>0</v>
      </c>
      <c r="G102" s="63"/>
      <c r="H102" s="63">
        <f>H11-I11-R11</f>
        <v>0</v>
      </c>
      <c r="I102" s="63">
        <f>I11-J11-K11-L11-M11-N11-O11-P11-Q11</f>
        <v>0</v>
      </c>
      <c r="J102" s="63"/>
      <c r="K102" s="63"/>
      <c r="L102" s="63"/>
      <c r="M102" s="63"/>
      <c r="N102" s="63"/>
      <c r="O102" s="63"/>
      <c r="P102" s="63"/>
      <c r="Q102" s="63"/>
      <c r="R102" s="63"/>
      <c r="S102" s="63">
        <f>S11-R11-Q11-P11-O11-N11-M11</f>
        <v>0</v>
      </c>
      <c r="T102" s="63"/>
      <c r="U102" s="63"/>
      <c r="V102" s="63"/>
      <c r="W102" s="63"/>
      <c r="X102" s="63"/>
      <c r="Y102" s="63"/>
      <c r="Z102" s="63"/>
      <c r="AA102" s="63"/>
      <c r="AB102" s="39"/>
    </row>
    <row r="103" spans="3:28" ht="24.75" customHeight="1">
      <c r="C103" s="62">
        <f aca="true" t="shared" si="19" ref="C103:C166">C12-D12-E12</f>
        <v>0</v>
      </c>
      <c r="F103" s="63">
        <f aca="true" t="shared" si="20" ref="F103:F166">C12-F12-G12-H12</f>
        <v>0</v>
      </c>
      <c r="H103" s="63">
        <f aca="true" t="shared" si="21" ref="H103:H166">H12-I12-R12</f>
        <v>0</v>
      </c>
      <c r="I103" s="63">
        <f aca="true" t="shared" si="22" ref="I103:I166">I12-J12-K12-L12-M12-N12-O12-P12-Q12</f>
        <v>0</v>
      </c>
      <c r="S103" s="63">
        <f>S12-R12-Q12-P12-O12-N12-M12</f>
        <v>0</v>
      </c>
      <c r="AB103" s="39"/>
    </row>
    <row r="104" spans="3:28" ht="24.75" customHeight="1">
      <c r="C104" s="62">
        <f t="shared" si="19"/>
        <v>0</v>
      </c>
      <c r="F104" s="63">
        <f t="shared" si="20"/>
        <v>0</v>
      </c>
      <c r="G104" s="4"/>
      <c r="H104" s="63">
        <f t="shared" si="21"/>
        <v>0</v>
      </c>
      <c r="I104" s="63">
        <f t="shared" si="22"/>
        <v>0</v>
      </c>
      <c r="J104" s="4"/>
      <c r="K104" s="4"/>
      <c r="L104" s="4"/>
      <c r="M104" s="4"/>
      <c r="S104" s="63">
        <f aca="true" t="shared" si="23" ref="S104:S166">S13-R13-Q13-P13-O13-N13-M13</f>
        <v>0</v>
      </c>
      <c r="AB104" s="34"/>
    </row>
    <row r="105" spans="3:28" ht="24.75" customHeight="1">
      <c r="C105" s="62">
        <f t="shared" si="19"/>
        <v>0</v>
      </c>
      <c r="F105" s="63">
        <f t="shared" si="20"/>
        <v>0</v>
      </c>
      <c r="H105" s="63">
        <f t="shared" si="21"/>
        <v>0</v>
      </c>
      <c r="I105" s="63">
        <f t="shared" si="22"/>
        <v>0</v>
      </c>
      <c r="S105" s="63">
        <f t="shared" si="23"/>
        <v>0</v>
      </c>
      <c r="AB105" s="34"/>
    </row>
    <row r="106" spans="3:28" ht="24.75" customHeight="1">
      <c r="C106" s="62">
        <f t="shared" si="19"/>
        <v>0</v>
      </c>
      <c r="F106" s="63">
        <f t="shared" si="20"/>
        <v>0</v>
      </c>
      <c r="H106" s="63">
        <f t="shared" si="21"/>
        <v>0</v>
      </c>
      <c r="I106" s="63">
        <f t="shared" si="22"/>
        <v>0</v>
      </c>
      <c r="S106" s="63">
        <f t="shared" si="23"/>
        <v>0</v>
      </c>
      <c r="AB106" s="34"/>
    </row>
    <row r="107" spans="3:19" ht="24.75" customHeight="1">
      <c r="C107" s="62">
        <f t="shared" si="19"/>
        <v>0</v>
      </c>
      <c r="F107" s="63">
        <f t="shared" si="20"/>
        <v>0</v>
      </c>
      <c r="H107" s="63">
        <f t="shared" si="21"/>
        <v>0</v>
      </c>
      <c r="I107" s="63">
        <f t="shared" si="22"/>
        <v>0</v>
      </c>
      <c r="S107" s="63">
        <f t="shared" si="23"/>
        <v>0</v>
      </c>
    </row>
    <row r="108" spans="3:19" ht="24.75" customHeight="1">
      <c r="C108" s="62">
        <f t="shared" si="19"/>
        <v>0</v>
      </c>
      <c r="F108" s="63">
        <f t="shared" si="20"/>
        <v>0</v>
      </c>
      <c r="H108" s="63">
        <f t="shared" si="21"/>
        <v>0</v>
      </c>
      <c r="I108" s="63">
        <f t="shared" si="22"/>
        <v>0</v>
      </c>
      <c r="S108" s="63">
        <f t="shared" si="23"/>
        <v>0</v>
      </c>
    </row>
    <row r="109" spans="3:19" ht="24.75" customHeight="1">
      <c r="C109" s="62">
        <f t="shared" si="19"/>
        <v>0</v>
      </c>
      <c r="F109" s="63">
        <f t="shared" si="20"/>
        <v>0</v>
      </c>
      <c r="H109" s="63">
        <f t="shared" si="21"/>
        <v>0</v>
      </c>
      <c r="I109" s="63">
        <f t="shared" si="22"/>
        <v>0</v>
      </c>
      <c r="S109" s="63">
        <f t="shared" si="23"/>
        <v>0</v>
      </c>
    </row>
    <row r="110" spans="3:19" ht="24.75" customHeight="1">
      <c r="C110" s="62">
        <f t="shared" si="19"/>
        <v>0</v>
      </c>
      <c r="F110" s="63">
        <f t="shared" si="20"/>
        <v>0</v>
      </c>
      <c r="H110" s="63">
        <f t="shared" si="21"/>
        <v>0</v>
      </c>
      <c r="I110" s="63">
        <f t="shared" si="22"/>
        <v>0</v>
      </c>
      <c r="S110" s="63">
        <f t="shared" si="23"/>
        <v>0</v>
      </c>
    </row>
    <row r="111" spans="3:19" ht="24.75" customHeight="1">
      <c r="C111" s="62">
        <f t="shared" si="19"/>
        <v>0</v>
      </c>
      <c r="F111" s="63">
        <f t="shared" si="20"/>
        <v>0</v>
      </c>
      <c r="H111" s="63">
        <f t="shared" si="21"/>
        <v>0</v>
      </c>
      <c r="I111" s="63">
        <f t="shared" si="22"/>
        <v>0</v>
      </c>
      <c r="S111" s="63">
        <f t="shared" si="23"/>
        <v>0</v>
      </c>
    </row>
    <row r="112" spans="3:19" ht="24.75" customHeight="1">
      <c r="C112" s="62">
        <f t="shared" si="19"/>
        <v>0</v>
      </c>
      <c r="F112" s="63">
        <f t="shared" si="20"/>
        <v>0</v>
      </c>
      <c r="H112" s="63">
        <f t="shared" si="21"/>
        <v>0</v>
      </c>
      <c r="I112" s="63">
        <f t="shared" si="22"/>
        <v>0</v>
      </c>
      <c r="S112" s="63">
        <f t="shared" si="23"/>
        <v>0</v>
      </c>
    </row>
    <row r="113" spans="3:19" ht="24.75" customHeight="1">
      <c r="C113" s="62">
        <f t="shared" si="19"/>
        <v>0</v>
      </c>
      <c r="F113" s="63">
        <f t="shared" si="20"/>
        <v>0</v>
      </c>
      <c r="H113" s="63">
        <f t="shared" si="21"/>
        <v>0</v>
      </c>
      <c r="I113" s="63">
        <f t="shared" si="22"/>
        <v>0</v>
      </c>
      <c r="S113" s="63">
        <f t="shared" si="23"/>
        <v>0</v>
      </c>
    </row>
    <row r="114" spans="3:19" ht="24.75" customHeight="1">
      <c r="C114" s="62">
        <f t="shared" si="19"/>
        <v>0</v>
      </c>
      <c r="F114" s="63">
        <f t="shared" si="20"/>
        <v>0</v>
      </c>
      <c r="H114" s="63">
        <f t="shared" si="21"/>
        <v>0</v>
      </c>
      <c r="I114" s="63">
        <f t="shared" si="22"/>
        <v>0</v>
      </c>
      <c r="S114" s="63">
        <f t="shared" si="23"/>
        <v>0</v>
      </c>
    </row>
    <row r="115" spans="3:19" ht="24.75" customHeight="1">
      <c r="C115" s="62">
        <f t="shared" si="19"/>
        <v>0</v>
      </c>
      <c r="F115" s="63">
        <f t="shared" si="20"/>
        <v>0</v>
      </c>
      <c r="H115" s="63">
        <f t="shared" si="21"/>
        <v>0</v>
      </c>
      <c r="I115" s="63">
        <f t="shared" si="22"/>
        <v>0</v>
      </c>
      <c r="S115" s="63">
        <f t="shared" si="23"/>
        <v>0</v>
      </c>
    </row>
    <row r="116" spans="3:19" ht="24.75" customHeight="1">
      <c r="C116" s="62">
        <f t="shared" si="19"/>
        <v>0</v>
      </c>
      <c r="F116" s="63">
        <f t="shared" si="20"/>
        <v>0</v>
      </c>
      <c r="H116" s="63">
        <f t="shared" si="21"/>
        <v>0</v>
      </c>
      <c r="I116" s="63">
        <f t="shared" si="22"/>
        <v>0</v>
      </c>
      <c r="S116" s="63">
        <f t="shared" si="23"/>
        <v>0</v>
      </c>
    </row>
    <row r="117" spans="3:19" ht="24.75" customHeight="1">
      <c r="C117" s="62">
        <f t="shared" si="19"/>
        <v>0</v>
      </c>
      <c r="F117" s="63">
        <f t="shared" si="20"/>
        <v>0</v>
      </c>
      <c r="H117" s="63">
        <f t="shared" si="21"/>
        <v>0</v>
      </c>
      <c r="I117" s="63">
        <f t="shared" si="22"/>
        <v>0</v>
      </c>
      <c r="S117" s="63">
        <f t="shared" si="23"/>
        <v>0</v>
      </c>
    </row>
    <row r="118" spans="3:19" ht="24.75" customHeight="1">
      <c r="C118" s="62">
        <f t="shared" si="19"/>
        <v>0</v>
      </c>
      <c r="F118" s="63">
        <f t="shared" si="20"/>
        <v>0</v>
      </c>
      <c r="H118" s="63">
        <f t="shared" si="21"/>
        <v>0</v>
      </c>
      <c r="I118" s="63">
        <f t="shared" si="22"/>
        <v>0</v>
      </c>
      <c r="S118" s="63">
        <f t="shared" si="23"/>
        <v>0</v>
      </c>
    </row>
    <row r="119" spans="3:19" ht="24.75" customHeight="1">
      <c r="C119" s="62">
        <f t="shared" si="19"/>
        <v>0</v>
      </c>
      <c r="F119" s="63">
        <f t="shared" si="20"/>
        <v>0</v>
      </c>
      <c r="H119" s="63">
        <f t="shared" si="21"/>
        <v>0</v>
      </c>
      <c r="I119" s="63">
        <f t="shared" si="22"/>
        <v>0</v>
      </c>
      <c r="S119" s="63">
        <f t="shared" si="23"/>
        <v>0</v>
      </c>
    </row>
    <row r="120" spans="3:19" ht="24.75" customHeight="1">
      <c r="C120" s="62">
        <f t="shared" si="19"/>
        <v>0</v>
      </c>
      <c r="F120" s="63">
        <f t="shared" si="20"/>
        <v>0</v>
      </c>
      <c r="H120" s="63">
        <f t="shared" si="21"/>
        <v>0</v>
      </c>
      <c r="I120" s="63">
        <f t="shared" si="22"/>
        <v>0</v>
      </c>
      <c r="S120" s="63">
        <f t="shared" si="23"/>
        <v>0</v>
      </c>
    </row>
    <row r="121" spans="3:19" ht="24.75" customHeight="1">
      <c r="C121" s="62">
        <f t="shared" si="19"/>
        <v>0</v>
      </c>
      <c r="F121" s="63">
        <f t="shared" si="20"/>
        <v>0</v>
      </c>
      <c r="H121" s="63">
        <f t="shared" si="21"/>
        <v>0</v>
      </c>
      <c r="I121" s="63">
        <f t="shared" si="22"/>
        <v>0</v>
      </c>
      <c r="S121" s="63">
        <f t="shared" si="23"/>
        <v>0</v>
      </c>
    </row>
    <row r="122" spans="3:19" ht="24.75" customHeight="1">
      <c r="C122" s="62">
        <f t="shared" si="19"/>
        <v>0</v>
      </c>
      <c r="F122" s="63">
        <f t="shared" si="20"/>
        <v>0</v>
      </c>
      <c r="H122" s="63">
        <f t="shared" si="21"/>
        <v>0</v>
      </c>
      <c r="I122" s="63">
        <f t="shared" si="22"/>
        <v>0</v>
      </c>
      <c r="S122" s="63">
        <f t="shared" si="23"/>
        <v>0</v>
      </c>
    </row>
    <row r="123" spans="3:19" ht="24.75" customHeight="1">
      <c r="C123" s="62">
        <f t="shared" si="19"/>
        <v>0</v>
      </c>
      <c r="F123" s="63">
        <f t="shared" si="20"/>
        <v>0</v>
      </c>
      <c r="H123" s="63">
        <f>H32-I32-R32</f>
        <v>0</v>
      </c>
      <c r="I123" s="63">
        <f t="shared" si="22"/>
        <v>0</v>
      </c>
      <c r="S123" s="63">
        <f t="shared" si="23"/>
        <v>0</v>
      </c>
    </row>
    <row r="124" spans="3:19" ht="24.75" customHeight="1">
      <c r="C124" s="62">
        <f t="shared" si="19"/>
        <v>0</v>
      </c>
      <c r="F124" s="63">
        <f t="shared" si="20"/>
        <v>0</v>
      </c>
      <c r="H124" s="63">
        <f t="shared" si="21"/>
        <v>0</v>
      </c>
      <c r="I124" s="63">
        <f t="shared" si="22"/>
        <v>0</v>
      </c>
      <c r="S124" s="63">
        <f t="shared" si="23"/>
        <v>0</v>
      </c>
    </row>
    <row r="125" spans="3:19" ht="24.75" customHeight="1">
      <c r="C125" s="62">
        <f t="shared" si="19"/>
        <v>0</v>
      </c>
      <c r="F125" s="63">
        <f t="shared" si="20"/>
        <v>0</v>
      </c>
      <c r="H125" s="63">
        <f t="shared" si="21"/>
        <v>0</v>
      </c>
      <c r="I125" s="63">
        <f t="shared" si="22"/>
        <v>0</v>
      </c>
      <c r="S125" s="63">
        <f t="shared" si="23"/>
        <v>0</v>
      </c>
    </row>
    <row r="126" spans="3:19" ht="24.75" customHeight="1">
      <c r="C126" s="62">
        <f t="shared" si="19"/>
        <v>0</v>
      </c>
      <c r="F126" s="63">
        <f t="shared" si="20"/>
        <v>0</v>
      </c>
      <c r="H126" s="63">
        <f t="shared" si="21"/>
        <v>0</v>
      </c>
      <c r="I126" s="63">
        <f t="shared" si="22"/>
        <v>0</v>
      </c>
      <c r="S126" s="63">
        <f t="shared" si="23"/>
        <v>0</v>
      </c>
    </row>
    <row r="127" spans="3:19" ht="24.75" customHeight="1">
      <c r="C127" s="62">
        <f t="shared" si="19"/>
        <v>0</v>
      </c>
      <c r="F127" s="63">
        <f t="shared" si="20"/>
        <v>0</v>
      </c>
      <c r="H127" s="63">
        <f t="shared" si="21"/>
        <v>0</v>
      </c>
      <c r="I127" s="63">
        <f t="shared" si="22"/>
        <v>0</v>
      </c>
      <c r="S127" s="63">
        <f t="shared" si="23"/>
        <v>0</v>
      </c>
    </row>
    <row r="128" spans="3:19" ht="24.75" customHeight="1">
      <c r="C128" s="62">
        <f t="shared" si="19"/>
        <v>0</v>
      </c>
      <c r="F128" s="63">
        <f t="shared" si="20"/>
        <v>0</v>
      </c>
      <c r="H128" s="63">
        <f t="shared" si="21"/>
        <v>0</v>
      </c>
      <c r="I128" s="63">
        <f t="shared" si="22"/>
        <v>0</v>
      </c>
      <c r="S128" s="63">
        <f t="shared" si="23"/>
        <v>0</v>
      </c>
    </row>
    <row r="129" spans="3:19" ht="24.75" customHeight="1">
      <c r="C129" s="62">
        <f t="shared" si="19"/>
        <v>0</v>
      </c>
      <c r="F129" s="63">
        <f t="shared" si="20"/>
        <v>0</v>
      </c>
      <c r="H129" s="63">
        <f t="shared" si="21"/>
        <v>0</v>
      </c>
      <c r="I129" s="63">
        <f t="shared" si="22"/>
        <v>0</v>
      </c>
      <c r="S129" s="63">
        <f t="shared" si="23"/>
        <v>0</v>
      </c>
    </row>
    <row r="130" spans="3:19" ht="24.75" customHeight="1">
      <c r="C130" s="62">
        <f t="shared" si="19"/>
        <v>0</v>
      </c>
      <c r="F130" s="63">
        <f t="shared" si="20"/>
        <v>0</v>
      </c>
      <c r="H130" s="63">
        <f t="shared" si="21"/>
        <v>0</v>
      </c>
      <c r="I130" s="63">
        <f t="shared" si="22"/>
        <v>0</v>
      </c>
      <c r="S130" s="63">
        <f t="shared" si="23"/>
        <v>0</v>
      </c>
    </row>
    <row r="131" spans="3:19" ht="24.75" customHeight="1">
      <c r="C131" s="62">
        <f t="shared" si="19"/>
        <v>0</v>
      </c>
      <c r="F131" s="63">
        <f t="shared" si="20"/>
        <v>0</v>
      </c>
      <c r="H131" s="63">
        <f t="shared" si="21"/>
        <v>0</v>
      </c>
      <c r="I131" s="63">
        <f t="shared" si="22"/>
        <v>0</v>
      </c>
      <c r="S131" s="63">
        <f t="shared" si="23"/>
        <v>0</v>
      </c>
    </row>
    <row r="132" spans="3:19" ht="24.75" customHeight="1">
      <c r="C132" s="62">
        <f t="shared" si="19"/>
        <v>0</v>
      </c>
      <c r="F132" s="63">
        <f t="shared" si="20"/>
        <v>0</v>
      </c>
      <c r="H132" s="63">
        <f t="shared" si="21"/>
        <v>0</v>
      </c>
      <c r="I132" s="63">
        <f t="shared" si="22"/>
        <v>0</v>
      </c>
      <c r="S132" s="63">
        <f t="shared" si="23"/>
        <v>0</v>
      </c>
    </row>
    <row r="133" spans="3:19" ht="24.75" customHeight="1">
      <c r="C133" s="62">
        <f t="shared" si="19"/>
        <v>0</v>
      </c>
      <c r="F133" s="63">
        <f t="shared" si="20"/>
        <v>0</v>
      </c>
      <c r="H133" s="63">
        <f t="shared" si="21"/>
        <v>0</v>
      </c>
      <c r="I133" s="63">
        <f t="shared" si="22"/>
        <v>0</v>
      </c>
      <c r="S133" s="63">
        <f t="shared" si="23"/>
        <v>0</v>
      </c>
    </row>
    <row r="134" spans="3:19" ht="24.75" customHeight="1">
      <c r="C134" s="62">
        <f t="shared" si="19"/>
        <v>0</v>
      </c>
      <c r="F134" s="63">
        <f>C43-F43-G43-H43</f>
        <v>0</v>
      </c>
      <c r="H134" s="63">
        <f>H43-I43-R43</f>
        <v>0</v>
      </c>
      <c r="I134" s="63">
        <f>I43-J43-K43-L43-M43-N43-O43-P43-Q43</f>
        <v>0</v>
      </c>
      <c r="S134" s="63">
        <f>S43-R43-Q43-P43-O43-N43-M43</f>
        <v>0</v>
      </c>
    </row>
    <row r="135" spans="3:19" ht="24.75" customHeight="1">
      <c r="C135" s="62">
        <f t="shared" si="19"/>
        <v>0</v>
      </c>
      <c r="F135" s="63">
        <f t="shared" si="20"/>
        <v>0</v>
      </c>
      <c r="H135" s="63">
        <f t="shared" si="21"/>
        <v>0</v>
      </c>
      <c r="I135" s="63">
        <f t="shared" si="22"/>
        <v>0</v>
      </c>
      <c r="S135" s="63">
        <f t="shared" si="23"/>
        <v>0</v>
      </c>
    </row>
    <row r="136" spans="3:19" ht="24.75" customHeight="1">
      <c r="C136" s="62">
        <f t="shared" si="19"/>
        <v>0</v>
      </c>
      <c r="F136" s="63">
        <f t="shared" si="20"/>
        <v>0</v>
      </c>
      <c r="H136" s="63">
        <f t="shared" si="21"/>
        <v>0</v>
      </c>
      <c r="I136" s="63">
        <f t="shared" si="22"/>
        <v>0</v>
      </c>
      <c r="S136" s="63">
        <f t="shared" si="23"/>
        <v>0</v>
      </c>
    </row>
    <row r="137" spans="3:19" ht="24.75" customHeight="1">
      <c r="C137" s="62">
        <f t="shared" si="19"/>
        <v>0</v>
      </c>
      <c r="F137" s="63">
        <f t="shared" si="20"/>
        <v>0</v>
      </c>
      <c r="H137" s="63">
        <f t="shared" si="21"/>
        <v>0</v>
      </c>
      <c r="I137" s="63">
        <f t="shared" si="22"/>
        <v>0</v>
      </c>
      <c r="S137" s="63">
        <f t="shared" si="23"/>
        <v>0</v>
      </c>
    </row>
    <row r="138" spans="3:19" ht="24.75" customHeight="1">
      <c r="C138" s="62">
        <f t="shared" si="19"/>
        <v>0</v>
      </c>
      <c r="F138" s="63">
        <f t="shared" si="20"/>
        <v>0</v>
      </c>
      <c r="H138" s="63">
        <f t="shared" si="21"/>
        <v>0</v>
      </c>
      <c r="I138" s="63">
        <f t="shared" si="22"/>
        <v>0</v>
      </c>
      <c r="S138" s="63">
        <f t="shared" si="23"/>
        <v>0</v>
      </c>
    </row>
    <row r="139" spans="3:19" ht="24.75" customHeight="1">
      <c r="C139" s="62">
        <f t="shared" si="19"/>
        <v>0</v>
      </c>
      <c r="F139" s="63">
        <f t="shared" si="20"/>
        <v>0</v>
      </c>
      <c r="H139" s="63">
        <f t="shared" si="21"/>
        <v>0</v>
      </c>
      <c r="I139" s="63">
        <f t="shared" si="22"/>
        <v>0</v>
      </c>
      <c r="S139" s="63">
        <f t="shared" si="23"/>
        <v>0</v>
      </c>
    </row>
    <row r="140" spans="3:19" ht="24.75" customHeight="1">
      <c r="C140" s="62">
        <f t="shared" si="19"/>
        <v>0</v>
      </c>
      <c r="F140" s="63">
        <f t="shared" si="20"/>
        <v>0</v>
      </c>
      <c r="H140" s="63">
        <f t="shared" si="21"/>
        <v>0</v>
      </c>
      <c r="I140" s="63">
        <f t="shared" si="22"/>
        <v>0</v>
      </c>
      <c r="S140" s="63">
        <f t="shared" si="23"/>
        <v>0</v>
      </c>
    </row>
    <row r="141" spans="3:19" ht="24.75" customHeight="1">
      <c r="C141" s="62">
        <f t="shared" si="19"/>
        <v>0</v>
      </c>
      <c r="F141" s="63">
        <f t="shared" si="20"/>
        <v>0</v>
      </c>
      <c r="H141" s="63">
        <f t="shared" si="21"/>
        <v>0</v>
      </c>
      <c r="I141" s="63">
        <f t="shared" si="22"/>
        <v>0</v>
      </c>
      <c r="S141" s="63">
        <f t="shared" si="23"/>
        <v>0</v>
      </c>
    </row>
    <row r="142" spans="3:19" ht="24.75" customHeight="1">
      <c r="C142" s="62">
        <f t="shared" si="19"/>
        <v>0</v>
      </c>
      <c r="F142" s="63">
        <f t="shared" si="20"/>
        <v>0</v>
      </c>
      <c r="H142" s="63">
        <f t="shared" si="21"/>
        <v>0</v>
      </c>
      <c r="I142" s="63">
        <f t="shared" si="22"/>
        <v>0</v>
      </c>
      <c r="S142" s="63">
        <f t="shared" si="23"/>
        <v>0</v>
      </c>
    </row>
    <row r="143" spans="3:19" ht="24.75" customHeight="1">
      <c r="C143" s="62">
        <f t="shared" si="19"/>
        <v>0</v>
      </c>
      <c r="F143" s="63">
        <f t="shared" si="20"/>
        <v>0</v>
      </c>
      <c r="H143" s="63">
        <f t="shared" si="21"/>
        <v>0</v>
      </c>
      <c r="I143" s="63">
        <f t="shared" si="22"/>
        <v>0</v>
      </c>
      <c r="S143" s="63">
        <f t="shared" si="23"/>
        <v>0</v>
      </c>
    </row>
    <row r="144" spans="3:19" ht="24.75" customHeight="1">
      <c r="C144" s="62">
        <f t="shared" si="19"/>
        <v>0</v>
      </c>
      <c r="F144" s="63">
        <f t="shared" si="20"/>
        <v>0</v>
      </c>
      <c r="H144" s="63">
        <f t="shared" si="21"/>
        <v>0</v>
      </c>
      <c r="I144" s="63">
        <f t="shared" si="22"/>
        <v>0</v>
      </c>
      <c r="S144" s="63">
        <f t="shared" si="23"/>
        <v>0</v>
      </c>
    </row>
    <row r="145" spans="3:19" ht="24.75" customHeight="1">
      <c r="C145" s="62">
        <f t="shared" si="19"/>
        <v>0</v>
      </c>
      <c r="F145" s="63">
        <f t="shared" si="20"/>
        <v>0</v>
      </c>
      <c r="H145" s="63">
        <f t="shared" si="21"/>
        <v>0</v>
      </c>
      <c r="I145" s="63">
        <f t="shared" si="22"/>
        <v>0</v>
      </c>
      <c r="S145" s="63">
        <f t="shared" si="23"/>
        <v>0</v>
      </c>
    </row>
    <row r="146" spans="3:19" ht="24.75" customHeight="1">
      <c r="C146" s="62">
        <f t="shared" si="19"/>
        <v>0</v>
      </c>
      <c r="F146" s="63">
        <f t="shared" si="20"/>
        <v>0</v>
      </c>
      <c r="H146" s="63">
        <f t="shared" si="21"/>
        <v>0</v>
      </c>
      <c r="I146" s="63">
        <f t="shared" si="22"/>
        <v>0</v>
      </c>
      <c r="S146" s="63">
        <f t="shared" si="23"/>
        <v>0</v>
      </c>
    </row>
    <row r="147" spans="3:19" ht="24.75" customHeight="1">
      <c r="C147" s="62">
        <f t="shared" si="19"/>
        <v>0</v>
      </c>
      <c r="F147" s="63">
        <f t="shared" si="20"/>
        <v>0</v>
      </c>
      <c r="H147" s="63">
        <f t="shared" si="21"/>
        <v>0</v>
      </c>
      <c r="I147" s="63">
        <f t="shared" si="22"/>
        <v>0</v>
      </c>
      <c r="S147" s="63">
        <f t="shared" si="23"/>
        <v>0</v>
      </c>
    </row>
    <row r="148" spans="3:19" ht="24.75" customHeight="1">
      <c r="C148" s="62">
        <f t="shared" si="19"/>
        <v>0</v>
      </c>
      <c r="F148" s="63">
        <f t="shared" si="20"/>
        <v>0</v>
      </c>
      <c r="H148" s="63">
        <f t="shared" si="21"/>
        <v>0</v>
      </c>
      <c r="I148" s="63">
        <f t="shared" si="22"/>
        <v>0</v>
      </c>
      <c r="S148" s="63">
        <f t="shared" si="23"/>
        <v>0</v>
      </c>
    </row>
    <row r="149" spans="3:19" ht="24.75" customHeight="1">
      <c r="C149" s="62">
        <f t="shared" si="19"/>
        <v>0</v>
      </c>
      <c r="F149" s="63">
        <f t="shared" si="20"/>
        <v>0</v>
      </c>
      <c r="H149" s="63">
        <f t="shared" si="21"/>
        <v>0</v>
      </c>
      <c r="I149" s="63">
        <f t="shared" si="22"/>
        <v>0</v>
      </c>
      <c r="S149" s="63">
        <f t="shared" si="23"/>
        <v>0</v>
      </c>
    </row>
    <row r="150" spans="3:19" ht="24.75" customHeight="1">
      <c r="C150" s="62">
        <f t="shared" si="19"/>
        <v>0</v>
      </c>
      <c r="F150" s="63">
        <f t="shared" si="20"/>
        <v>0</v>
      </c>
      <c r="H150" s="63">
        <f t="shared" si="21"/>
        <v>0</v>
      </c>
      <c r="I150" s="63">
        <f t="shared" si="22"/>
        <v>0</v>
      </c>
      <c r="S150" s="63">
        <f t="shared" si="23"/>
        <v>0</v>
      </c>
    </row>
    <row r="151" spans="3:19" ht="24.75" customHeight="1">
      <c r="C151" s="62">
        <f t="shared" si="19"/>
        <v>0</v>
      </c>
      <c r="F151" s="63">
        <f t="shared" si="20"/>
        <v>0</v>
      </c>
      <c r="H151" s="63">
        <f t="shared" si="21"/>
        <v>0</v>
      </c>
      <c r="I151" s="63">
        <f t="shared" si="22"/>
        <v>0</v>
      </c>
      <c r="S151" s="63">
        <f t="shared" si="23"/>
        <v>0</v>
      </c>
    </row>
    <row r="152" spans="3:19" ht="24.75" customHeight="1">
      <c r="C152" s="62">
        <f t="shared" si="19"/>
        <v>0</v>
      </c>
      <c r="F152" s="63">
        <f t="shared" si="20"/>
        <v>0</v>
      </c>
      <c r="H152" s="63">
        <f t="shared" si="21"/>
        <v>0</v>
      </c>
      <c r="I152" s="63">
        <f t="shared" si="22"/>
        <v>0</v>
      </c>
      <c r="S152" s="63">
        <f t="shared" si="23"/>
        <v>0</v>
      </c>
    </row>
    <row r="153" spans="3:19" ht="24.75" customHeight="1">
      <c r="C153" s="62">
        <f t="shared" si="19"/>
        <v>0</v>
      </c>
      <c r="F153" s="63">
        <f t="shared" si="20"/>
        <v>0</v>
      </c>
      <c r="H153" s="63">
        <f t="shared" si="21"/>
        <v>0</v>
      </c>
      <c r="I153" s="63">
        <f t="shared" si="22"/>
        <v>0</v>
      </c>
      <c r="S153" s="63">
        <f t="shared" si="23"/>
        <v>0</v>
      </c>
    </row>
    <row r="154" spans="3:19" ht="24.75" customHeight="1">
      <c r="C154" s="62">
        <f t="shared" si="19"/>
        <v>0</v>
      </c>
      <c r="F154" s="63">
        <f t="shared" si="20"/>
        <v>0</v>
      </c>
      <c r="H154" s="63">
        <f t="shared" si="21"/>
        <v>0</v>
      </c>
      <c r="I154" s="63">
        <f t="shared" si="22"/>
        <v>0</v>
      </c>
      <c r="S154" s="63">
        <f t="shared" si="23"/>
        <v>0</v>
      </c>
    </row>
    <row r="155" spans="3:19" ht="24.75" customHeight="1">
      <c r="C155" s="62">
        <f t="shared" si="19"/>
        <v>0</v>
      </c>
      <c r="F155" s="63">
        <f t="shared" si="20"/>
        <v>0</v>
      </c>
      <c r="H155" s="63">
        <f t="shared" si="21"/>
        <v>0</v>
      </c>
      <c r="I155" s="63">
        <f t="shared" si="22"/>
        <v>0</v>
      </c>
      <c r="S155" s="63">
        <f t="shared" si="23"/>
        <v>0</v>
      </c>
    </row>
    <row r="156" spans="3:19" ht="24.75" customHeight="1">
      <c r="C156" s="62">
        <f t="shared" si="19"/>
        <v>0</v>
      </c>
      <c r="F156" s="63">
        <f t="shared" si="20"/>
        <v>0</v>
      </c>
      <c r="H156" s="63">
        <f t="shared" si="21"/>
        <v>0</v>
      </c>
      <c r="I156" s="63">
        <f t="shared" si="22"/>
        <v>0</v>
      </c>
      <c r="S156" s="63">
        <f>S65-R65-Q65-P65-O65-N65-M65</f>
        <v>0</v>
      </c>
    </row>
    <row r="157" spans="3:19" ht="24.75" customHeight="1">
      <c r="C157" s="62">
        <f t="shared" si="19"/>
        <v>0</v>
      </c>
      <c r="F157" s="63">
        <f t="shared" si="20"/>
        <v>0</v>
      </c>
      <c r="H157" s="63">
        <f t="shared" si="21"/>
        <v>0</v>
      </c>
      <c r="I157" s="63">
        <f t="shared" si="22"/>
        <v>0</v>
      </c>
      <c r="S157" s="63">
        <f t="shared" si="23"/>
        <v>0</v>
      </c>
    </row>
    <row r="158" spans="3:19" ht="24.75" customHeight="1">
      <c r="C158" s="62">
        <f t="shared" si="19"/>
        <v>0</v>
      </c>
      <c r="F158" s="63">
        <f t="shared" si="20"/>
        <v>0</v>
      </c>
      <c r="H158" s="63">
        <f t="shared" si="21"/>
        <v>0</v>
      </c>
      <c r="I158" s="63">
        <f t="shared" si="22"/>
        <v>0</v>
      </c>
      <c r="S158" s="63">
        <f t="shared" si="23"/>
        <v>0</v>
      </c>
    </row>
    <row r="159" spans="3:19" ht="24.75" customHeight="1">
      <c r="C159" s="62">
        <f t="shared" si="19"/>
        <v>0</v>
      </c>
      <c r="F159" s="63">
        <f t="shared" si="20"/>
        <v>0</v>
      </c>
      <c r="H159" s="63">
        <f t="shared" si="21"/>
        <v>0</v>
      </c>
      <c r="I159" s="63">
        <f t="shared" si="22"/>
        <v>0</v>
      </c>
      <c r="S159" s="63">
        <f>S68-R68-Q68-P68-O68-N68-M68</f>
        <v>0</v>
      </c>
    </row>
    <row r="160" spans="3:19" ht="24.75" customHeight="1">
      <c r="C160" s="62">
        <f t="shared" si="19"/>
        <v>0</v>
      </c>
      <c r="F160" s="63">
        <f t="shared" si="20"/>
        <v>0</v>
      </c>
      <c r="H160" s="63">
        <f t="shared" si="21"/>
        <v>0</v>
      </c>
      <c r="I160" s="63">
        <f t="shared" si="22"/>
        <v>0</v>
      </c>
      <c r="S160" s="63">
        <f>S69-R69-Q69-P69-O69-N69-M69</f>
        <v>0</v>
      </c>
    </row>
    <row r="161" spans="3:19" ht="24.75" customHeight="1">
      <c r="C161" s="62">
        <f t="shared" si="19"/>
        <v>0</v>
      </c>
      <c r="F161" s="63">
        <f t="shared" si="20"/>
        <v>0</v>
      </c>
      <c r="H161" s="63">
        <f t="shared" si="21"/>
        <v>0</v>
      </c>
      <c r="I161" s="63">
        <f t="shared" si="22"/>
        <v>0</v>
      </c>
      <c r="S161" s="63">
        <f t="shared" si="23"/>
        <v>0</v>
      </c>
    </row>
    <row r="162" spans="3:19" ht="24.75" customHeight="1">
      <c r="C162" s="62">
        <f t="shared" si="19"/>
        <v>0</v>
      </c>
      <c r="F162" s="63">
        <f t="shared" si="20"/>
        <v>0</v>
      </c>
      <c r="H162" s="63">
        <f t="shared" si="21"/>
        <v>0</v>
      </c>
      <c r="I162" s="63">
        <f t="shared" si="22"/>
        <v>0</v>
      </c>
      <c r="S162" s="63">
        <f t="shared" si="23"/>
        <v>0</v>
      </c>
    </row>
    <row r="163" spans="3:19" ht="24.75" customHeight="1">
      <c r="C163" s="62">
        <f t="shared" si="19"/>
        <v>0</v>
      </c>
      <c r="F163" s="63">
        <f t="shared" si="20"/>
        <v>0</v>
      </c>
      <c r="H163" s="63">
        <f t="shared" si="21"/>
        <v>0</v>
      </c>
      <c r="I163" s="63">
        <f t="shared" si="22"/>
        <v>0</v>
      </c>
      <c r="S163" s="63">
        <f t="shared" si="23"/>
        <v>0</v>
      </c>
    </row>
    <row r="164" spans="3:19" ht="24.75" customHeight="1">
      <c r="C164" s="62">
        <f t="shared" si="19"/>
        <v>0</v>
      </c>
      <c r="F164" s="63">
        <f t="shared" si="20"/>
        <v>0</v>
      </c>
      <c r="H164" s="63">
        <f t="shared" si="21"/>
        <v>0</v>
      </c>
      <c r="I164" s="63">
        <f t="shared" si="22"/>
        <v>0</v>
      </c>
      <c r="S164" s="63">
        <f t="shared" si="23"/>
        <v>0</v>
      </c>
    </row>
    <row r="165" spans="3:19" ht="24.75" customHeight="1">
      <c r="C165" s="62">
        <f t="shared" si="19"/>
        <v>0</v>
      </c>
      <c r="F165" s="63">
        <f t="shared" si="20"/>
        <v>0</v>
      </c>
      <c r="H165" s="63">
        <f t="shared" si="21"/>
        <v>0</v>
      </c>
      <c r="I165" s="63">
        <f t="shared" si="22"/>
        <v>0</v>
      </c>
      <c r="S165" s="63">
        <f t="shared" si="23"/>
        <v>0</v>
      </c>
    </row>
    <row r="166" spans="3:19" ht="24.75" customHeight="1">
      <c r="C166" s="62">
        <f t="shared" si="19"/>
        <v>0</v>
      </c>
      <c r="F166" s="63">
        <f t="shared" si="20"/>
        <v>0</v>
      </c>
      <c r="H166" s="63">
        <f t="shared" si="21"/>
        <v>0</v>
      </c>
      <c r="I166" s="63">
        <f t="shared" si="22"/>
        <v>0</v>
      </c>
      <c r="S166" s="63">
        <f t="shared" si="23"/>
        <v>0</v>
      </c>
    </row>
    <row r="167" spans="3:19" ht="24.75" customHeight="1">
      <c r="C167" s="62">
        <f aca="true" t="shared" si="24" ref="C167:C177">C76-D76-E76</f>
        <v>0</v>
      </c>
      <c r="F167" s="63">
        <f aca="true" t="shared" si="25" ref="F167:F177">C76-F76-G76-H76</f>
        <v>0</v>
      </c>
      <c r="H167" s="63">
        <f aca="true" t="shared" si="26" ref="H167:H177">H76-I76-R76</f>
        <v>0</v>
      </c>
      <c r="I167" s="63">
        <f aca="true" t="shared" si="27" ref="I167:I177">I76-J76-K76-L76-M76-N76-O76-P76-Q76</f>
        <v>0</v>
      </c>
      <c r="S167" s="63">
        <f aca="true" t="shared" si="28" ref="S167:S177">S76-R76-Q76-P76-O76-N76-M76</f>
        <v>0</v>
      </c>
    </row>
    <row r="168" spans="3:19" ht="24.75" customHeight="1">
      <c r="C168" s="62">
        <f t="shared" si="24"/>
        <v>0</v>
      </c>
      <c r="F168" s="63">
        <f t="shared" si="25"/>
        <v>0</v>
      </c>
      <c r="H168" s="63">
        <f t="shared" si="26"/>
        <v>0</v>
      </c>
      <c r="I168" s="63">
        <f t="shared" si="27"/>
        <v>0</v>
      </c>
      <c r="S168" s="63">
        <f t="shared" si="28"/>
        <v>0</v>
      </c>
    </row>
    <row r="169" spans="3:19" ht="24.75" customHeight="1">
      <c r="C169" s="62">
        <f t="shared" si="24"/>
        <v>0</v>
      </c>
      <c r="F169" s="63">
        <f t="shared" si="25"/>
        <v>0</v>
      </c>
      <c r="H169" s="63">
        <f t="shared" si="26"/>
        <v>0</v>
      </c>
      <c r="I169" s="63">
        <f t="shared" si="27"/>
        <v>0</v>
      </c>
      <c r="S169" s="63">
        <f t="shared" si="28"/>
        <v>0</v>
      </c>
    </row>
    <row r="170" spans="3:19" ht="24.75" customHeight="1">
      <c r="C170" s="62">
        <f t="shared" si="24"/>
        <v>0</v>
      </c>
      <c r="F170" s="63">
        <f t="shared" si="25"/>
        <v>0</v>
      </c>
      <c r="H170" s="63">
        <f t="shared" si="26"/>
        <v>0</v>
      </c>
      <c r="I170" s="63">
        <f t="shared" si="27"/>
        <v>0</v>
      </c>
      <c r="S170" s="63">
        <f t="shared" si="28"/>
        <v>0</v>
      </c>
    </row>
    <row r="171" spans="3:19" ht="24.75" customHeight="1">
      <c r="C171" s="62">
        <f t="shared" si="24"/>
        <v>0</v>
      </c>
      <c r="F171" s="63">
        <f t="shared" si="25"/>
        <v>0</v>
      </c>
      <c r="H171" s="63">
        <f t="shared" si="26"/>
        <v>0</v>
      </c>
      <c r="I171" s="63">
        <f t="shared" si="27"/>
        <v>0</v>
      </c>
      <c r="S171" s="63">
        <f t="shared" si="28"/>
        <v>0</v>
      </c>
    </row>
    <row r="172" spans="3:19" ht="24.75" customHeight="1">
      <c r="C172" s="62">
        <f t="shared" si="24"/>
        <v>0</v>
      </c>
      <c r="F172" s="63">
        <f t="shared" si="25"/>
        <v>0</v>
      </c>
      <c r="H172" s="63">
        <f t="shared" si="26"/>
        <v>0</v>
      </c>
      <c r="I172" s="63">
        <f t="shared" si="27"/>
        <v>0</v>
      </c>
      <c r="S172" s="63">
        <f t="shared" si="28"/>
        <v>0</v>
      </c>
    </row>
    <row r="173" spans="3:19" ht="24.75" customHeight="1">
      <c r="C173" s="62">
        <f t="shared" si="24"/>
        <v>0</v>
      </c>
      <c r="F173" s="63">
        <f t="shared" si="25"/>
        <v>0</v>
      </c>
      <c r="H173" s="63">
        <f t="shared" si="26"/>
        <v>0</v>
      </c>
      <c r="I173" s="63">
        <f t="shared" si="27"/>
        <v>0</v>
      </c>
      <c r="S173" s="63">
        <f t="shared" si="28"/>
        <v>0</v>
      </c>
    </row>
    <row r="174" spans="3:19" ht="24.75" customHeight="1">
      <c r="C174" s="62">
        <f t="shared" si="24"/>
        <v>0</v>
      </c>
      <c r="F174" s="63">
        <f t="shared" si="25"/>
        <v>0</v>
      </c>
      <c r="H174" s="63">
        <f t="shared" si="26"/>
        <v>0</v>
      </c>
      <c r="I174" s="63">
        <f t="shared" si="27"/>
        <v>0</v>
      </c>
      <c r="S174" s="63">
        <f t="shared" si="28"/>
        <v>0</v>
      </c>
    </row>
    <row r="175" spans="3:19" ht="24.75" customHeight="1">
      <c r="C175" s="62">
        <f t="shared" si="24"/>
        <v>0</v>
      </c>
      <c r="F175" s="63">
        <f t="shared" si="25"/>
        <v>0</v>
      </c>
      <c r="H175" s="63">
        <f t="shared" si="26"/>
        <v>0</v>
      </c>
      <c r="I175" s="63">
        <f t="shared" si="27"/>
        <v>0</v>
      </c>
      <c r="S175" s="63">
        <f t="shared" si="28"/>
        <v>0</v>
      </c>
    </row>
    <row r="176" spans="3:19" ht="24.75" customHeight="1">
      <c r="C176" s="62">
        <f t="shared" si="24"/>
        <v>0</v>
      </c>
      <c r="F176" s="63">
        <f t="shared" si="25"/>
        <v>0</v>
      </c>
      <c r="H176" s="63">
        <f t="shared" si="26"/>
        <v>0</v>
      </c>
      <c r="I176" s="63">
        <f t="shared" si="27"/>
        <v>0</v>
      </c>
      <c r="S176" s="63">
        <f t="shared" si="28"/>
        <v>0</v>
      </c>
    </row>
    <row r="177" spans="3:19" ht="24.75" customHeight="1">
      <c r="C177" s="62">
        <f t="shared" si="24"/>
        <v>0</v>
      </c>
      <c r="F177" s="63">
        <f t="shared" si="25"/>
        <v>0</v>
      </c>
      <c r="H177" s="63">
        <f t="shared" si="26"/>
        <v>0</v>
      </c>
      <c r="I177" s="63">
        <f t="shared" si="27"/>
        <v>0</v>
      </c>
      <c r="S177" s="63">
        <f t="shared" si="28"/>
        <v>0</v>
      </c>
    </row>
  </sheetData>
  <sheetProtection/>
  <mergeCells count="33">
    <mergeCell ref="C89:E89"/>
    <mergeCell ref="A11:B11"/>
    <mergeCell ref="C6:E6"/>
    <mergeCell ref="D7:E7"/>
    <mergeCell ref="D8:D9"/>
    <mergeCell ref="C7:C9"/>
    <mergeCell ref="E8:E9"/>
    <mergeCell ref="A10:B10"/>
    <mergeCell ref="A6:B9"/>
    <mergeCell ref="S6:S9"/>
    <mergeCell ref="T6:T9"/>
    <mergeCell ref="I7:Q7"/>
    <mergeCell ref="J8:Q8"/>
    <mergeCell ref="R7:R9"/>
    <mergeCell ref="H6:R6"/>
    <mergeCell ref="I8:I9"/>
    <mergeCell ref="H7:H9"/>
    <mergeCell ref="B1:C1"/>
    <mergeCell ref="B2:D2"/>
    <mergeCell ref="B3:C3"/>
    <mergeCell ref="F1:N1"/>
    <mergeCell ref="F2:N2"/>
    <mergeCell ref="F3:N3"/>
    <mergeCell ref="L89:Q89"/>
    <mergeCell ref="C93:E93"/>
    <mergeCell ref="L93:Q93"/>
    <mergeCell ref="Q2:S2"/>
    <mergeCell ref="Q4:S4"/>
    <mergeCell ref="C88:E88"/>
    <mergeCell ref="L88:Q88"/>
    <mergeCell ref="G6:G9"/>
    <mergeCell ref="F6:F9"/>
    <mergeCell ref="L87:Q87"/>
  </mergeCells>
  <printOptions/>
  <pageMargins left="0.2362204724409449" right="0.15748031496062992" top="0.29527559055118113" bottom="0.29527559055118113" header="0.1574803149606299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2017-11-27T01:54:18Z</cp:lastPrinted>
  <dcterms:created xsi:type="dcterms:W3CDTF">2015-09-07T02:20:26Z</dcterms:created>
  <dcterms:modified xsi:type="dcterms:W3CDTF">2018-03-15T07:24:31Z</dcterms:modified>
  <cp:category/>
  <cp:version/>
  <cp:contentType/>
  <cp:contentStatus/>
</cp:coreProperties>
</file>